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<sst xmlns="http://schemas.openxmlformats.org/spreadsheetml/2006/main" count="349" uniqueCount="156">
  <si>
    <t>ОТЧЕТ ОБ ИСПОЛНЕНИИ БЮДЖЕТА</t>
  </si>
  <si>
    <t>КОДЫ</t>
  </si>
  <si>
    <t xml:space="preserve">Форма по ОКУД </t>
  </si>
  <si>
    <t>0503117</t>
  </si>
  <si>
    <t>на 1 февраля 2016 г.</t>
  </si>
  <si>
    <t xml:space="preserve">Дата </t>
  </si>
  <si>
    <t>Наименование финансового органа</t>
  </si>
  <si>
    <t>АДМИНИСТРАЦИЯ ОТРАДНЕНСКОГО СЕЛЬСКОГО ПОСЕЛЕНИЯ ОТРАДНЕНСКОГО РАЙОНА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</si>
  <si>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</si>
  <si>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</si>
  <si>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</si>
  <si>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</si>
  <si>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Отрадненского сельского поселения Отрадненского района</t>
  </si>
  <si>
    <t xml:space="preserve">по ОКТМО 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</si>
  <si>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</si>
  <si>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</si>
  <si>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</si>
  <si>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</si>
  <si>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</si>
  <si>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</si>
  <si>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</si>
  <si>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</si>
  <si>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</si>
  <si>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</si>
  <si>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</si>
  <si>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</si>
  <si>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</si>
  <si>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</si>
  <si>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</si>
  <si>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</si>
  <si>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</si>
  <si>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</si>
  <si>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</si>
  <si>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</si>
  <si>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</si>
  <si>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</si>
  <si>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</si>
  <si>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</si>
  <si>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</si>
  <si>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</si>
  <si>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-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</si>
  <si>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</si>
  <si>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</si>
  <si>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</si>
  <si>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</si>
  <si>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</si>
  <si>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</si>
  <si>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</si>
  <si>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</si>
  <si>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</si>
  <si>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</si>
  <si>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сельскохозяйственный налог</t>
  </si>
  <si>
    <t>182 10503010 01 0000 110</t>
  </si>
  <si>
    <t>Единый сельскохозяйственный налог (за налоговые периоды, истекшие до 1 января 2011 года)</t>
  </si>
  <si>
    <t>182 10503020 01 0000 110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</si>
  <si>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</si>
  <si>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</si>
  <si>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</si>
  <si>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</si>
  <si>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</si>
  <si>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</si>
  <si>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</si>
  <si>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992 11109045 10 0000 120</t>
  </si>
  <si>
    <t>Субвенции бюджетам сельских поселений на выполнение передаваемых полномочий субъектов Российской Федерации</t>
  </si>
  <si>
    <t>992 20203024 10 0000 151</t>
  </si>
  <si>
    <t>Прочие межбюджетные трансферты, передаваемые бюджетам сельских поселений</t>
  </si>
  <si>
    <t>992 20204999 10 0000 151</t>
  </si>
  <si>
    <t>Прочие безвозмездные поступления в бюджеты сельских поселений</t>
  </si>
  <si>
    <t>992 20705030 10 0000 180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</si>
  <si>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</si>
  <si>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</si>
  <si>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</si>
  <si>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</si>
  <si>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Иные межбюджетные трансферты</t>
  </si>
  <si>
    <t>991 0106 9910000190 540</t>
  </si>
  <si>
    <t>Фонд оплаты труда государственных (муниципальных) органов</t>
  </si>
  <si>
    <t>992 0102 0110100190 121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</si>
  <si>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</si>
  <si>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992 0102 0110100190 129</t>
  </si>
  <si>
    <t>992 0104 0110100190 121</t>
  </si>
  <si>
    <t>Иные выплаты персоналу государственных (муниципальных) органов, за исключением фонда оплаты труда</t>
  </si>
  <si>
    <t>992 0104 0110100190 122</t>
  </si>
  <si>
    <t>992 0104 0110100190 129</t>
  </si>
  <si>
    <t>Закупка товаров, работ, услуг в сфере информационно-коммуникационных технологий</t>
  </si>
  <si>
    <t>992 0104 0110100190 242</t>
  </si>
  <si>
    <t>Прочая закупка товаров, работ и услуг для обеспечения государственных (муниципальных) нужд</t>
  </si>
  <si>
    <t>992 0104 0110100190 244</t>
  </si>
  <si>
    <t>Уплата налога на имущество организаций и земельного налога</t>
  </si>
  <si>
    <t>992 0104 0110100190 851</t>
  </si>
  <si>
    <t>Уплата прочих налогов, сборов</t>
  </si>
  <si>
    <t>992 0104 0110100190 852</t>
  </si>
  <si>
    <t>Уплата иных платежей</t>
  </si>
  <si>
    <t>992 0104 0110100190 853</t>
  </si>
  <si>
    <t>992 0104 0150160190 244</t>
  </si>
  <si>
    <t>Резервные средства</t>
  </si>
  <si>
    <t>992 0111 0210320590 870</t>
  </si>
  <si>
    <t>Иные выплаты населению</t>
  </si>
  <si>
    <t>992 0113 0160111520 360</t>
  </si>
  <si>
    <t>992 0113 0170110050 244</t>
  </si>
  <si>
    <t>992 0309 0210110540 244</t>
  </si>
  <si>
    <t>992 0310 0240110280 244</t>
  </si>
  <si>
    <t>992 0314 0230110110 244</t>
  </si>
  <si>
    <t>992 0405 0310110030 244</t>
  </si>
  <si>
    <t>992 0408 0570110180 244</t>
  </si>
  <si>
    <t>992 0409 0510110430 244</t>
  </si>
  <si>
    <t>992 0412 0540111020 244</t>
  </si>
  <si>
    <t>992 0412 1410211310 244</t>
  </si>
  <si>
    <t>992 0502 0550110770 244</t>
  </si>
  <si>
    <t>992 0502 0550210070 244</t>
  </si>
  <si>
    <t>992 0503 0560110080 244</t>
  </si>
  <si>
    <t>992 0503 0560110090 244</t>
  </si>
  <si>
    <t>992 0503 0560110100 244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</si>
  <si>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</si>
  <si>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992 0503 0560110100 621</t>
  </si>
  <si>
    <t>992 0503 0560110130 244</t>
  </si>
  <si>
    <t>992 0505 0520110060 244</t>
  </si>
  <si>
    <t>992 0707 0810210900 621</t>
  </si>
  <si>
    <t>992 0801 0650160125 621</t>
  </si>
  <si>
    <t>992 0801 0670200590 621</t>
  </si>
  <si>
    <t>Субсидии автономным учреждениям на иные цели</t>
  </si>
  <si>
    <t>992 0801 0670211390 622</t>
  </si>
  <si>
    <t>992 1003 0910110140 244</t>
  </si>
  <si>
    <t>992 1101 0710210670 621</t>
  </si>
  <si>
    <t>992 1102 0710210690 622</t>
  </si>
  <si>
    <t>Обслуживание муниципального долга</t>
  </si>
  <si>
    <t>992 1301 9920010520 730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</si>
  <si>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</si>
  <si>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</si>
  <si>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</si>
  <si>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</si>
  <si>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</si>
  <si>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</si>
  <si>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</si>
  <si>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</si>
  <si>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</si>
  <si>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</si>
  <si>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992 01030100 10 0000 710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</si>
  <si>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</si>
  <si>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992 01030100 10 0000 810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</si>
  <si>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</si>
  <si>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</si>
  <si>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</si>
  <si>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</si>
  <si>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</si>
  <si>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</si>
  <si>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</si>
  <si>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</si>
  <si>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</si>
  <si>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</si>
  <si>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</si>
  <si>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>Едунов А. В.</t>
  </si>
  <si>
    <t>(подпись)</t>
  </si>
  <si>
    <t>(расшифровка подписи)</t>
  </si>
  <si>
    <t>Тарасенко В. А.</t>
  </si>
  <si>
    <t xml:space="preserve">Форма 0503117 </t>
  </si>
  <si>
    <t xml:space="preserve">   4 февраля 2016 г.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</si>
</sst>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4" fontId="5" fillId="33" borderId="31" xfId="0" applyNumberFormat="1" applyFont="1" applyFill="1" applyBorder="1" applyAlignment="1">
      <alignment horizontal="right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4" fontId="5" fillId="33" borderId="37" xfId="0" applyNumberFormat="1" applyFont="1" applyFill="1" applyBorder="1" applyAlignment="1">
      <alignment horizontal="right" vertical="center" wrapText="1"/>
    </xf>
    <xf numFmtId="4" fontId="5" fillId="33" borderId="38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7"/>
  <sheetViews>
    <sheetView tabSelected="1" zoomScalePageLayoutView="0" workbookViewId="0" topLeftCell="A1">
      <selection activeCell="A97" sqref="A97:U97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4" width="9.7109375" style="1" customWidth="1"/>
    <col min="5" max="5" width="6.7109375" style="1" customWidth="1"/>
    <col min="6" max="6" width="2.7109375" style="1" customWidth="1"/>
    <col min="7" max="7" width="1.7109375" style="1" customWidth="1"/>
    <col min="8" max="8" width="13.7109375" style="1" customWidth="1"/>
    <col min="9" max="10" width="3.7109375" style="1" customWidth="1"/>
    <col min="11" max="11" width="2.7109375" style="1" customWidth="1"/>
    <col min="12" max="12" width="19.00390625" style="1" customWidth="1"/>
    <col min="13" max="14" width="2.7109375" style="1" customWidth="1"/>
    <col min="15" max="15" width="10.7109375" style="1" customWidth="1"/>
    <col min="16" max="16" width="5.00390625" style="1" customWidth="1"/>
    <col min="17" max="17" width="3.7109375" style="1" customWidth="1"/>
    <col min="18" max="18" width="1.7109375" style="1" customWidth="1"/>
    <col min="19" max="20" width="4.7109375" style="1" customWidth="1"/>
    <col min="21" max="21" width="9.57421875" style="1" customWidth="1"/>
  </cols>
  <sheetData>
    <row r="1" spans="1:21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 t="s">
        <v>1</v>
      </c>
    </row>
    <row r="2" spans="1:21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 t="s">
        <v>3</v>
      </c>
    </row>
    <row r="3" spans="1:21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4" t="s">
        <v>5</v>
      </c>
      <c r="T3" s="4"/>
      <c r="U3" s="6">
        <v>42401</v>
      </c>
    </row>
    <row r="4" spans="1:21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4" t="s">
        <v>8</v>
      </c>
      <c r="S4" s="4"/>
      <c r="T4" s="4"/>
      <c r="U4" s="9" t="s">
        <v>10</v>
      </c>
    </row>
    <row r="5" spans="1:21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4" t="s">
        <v>9</v>
      </c>
      <c r="S5" s="4"/>
      <c r="T5" s="4"/>
      <c r="U5" s="9" t="s">
        <v>10</v>
      </c>
    </row>
    <row r="6" spans="1:21" s="1" customFormat="1" ht="13.5" customHeight="1">
      <c r="A6" s="7" t="s">
        <v>11</v>
      </c>
      <c r="B6" s="7"/>
      <c r="C6" s="7"/>
      <c r="D6" s="7"/>
      <c r="E6" s="8" t="s">
        <v>12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4" t="s">
        <v>13</v>
      </c>
      <c r="S6" s="4"/>
      <c r="T6" s="4"/>
      <c r="U6" s="9" t="s">
        <v>10</v>
      </c>
    </row>
    <row r="7" spans="1:21" s="1" customFormat="1" ht="13.5" customHeight="1">
      <c r="A7" s="10" t="s">
        <v>14</v>
      </c>
      <c r="B7" s="7" t="s">
        <v>15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9" t="s">
        <v>10</v>
      </c>
    </row>
    <row r="8" spans="1:21" s="1" customFormat="1" ht="13.5" customHeight="1">
      <c r="A8" s="7" t="s">
        <v>16</v>
      </c>
      <c r="B8" s="7"/>
      <c r="C8" s="7" t="s">
        <v>17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4" t="s">
        <v>18</v>
      </c>
      <c r="R8" s="4"/>
      <c r="S8" s="4"/>
      <c r="T8" s="4"/>
      <c r="U8" s="11" t="s">
        <v>19</v>
      </c>
    </row>
    <row r="9" spans="1:21" s="1" customFormat="1" ht="13.5" customHeight="1">
      <c r="A9" s="12" t="s">
        <v>20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s="1" customFormat="1" ht="34.5" customHeight="1">
      <c r="A10" s="13" t="s">
        <v>21</v>
      </c>
      <c r="B10" s="13"/>
      <c r="C10" s="13"/>
      <c r="D10" s="13"/>
      <c r="E10" s="13"/>
      <c r="F10" s="13"/>
      <c r="G10" s="13"/>
      <c r="H10" s="13"/>
      <c r="I10" s="13" t="s">
        <v>22</v>
      </c>
      <c r="J10" s="13"/>
      <c r="K10" s="13" t="s">
        <v>23</v>
      </c>
      <c r="L10" s="13"/>
      <c r="M10" s="14" t="s">
        <v>24</v>
      </c>
      <c r="N10" s="14"/>
      <c r="O10" s="14"/>
      <c r="P10" s="14" t="s">
        <v>25</v>
      </c>
      <c r="Q10" s="14"/>
      <c r="R10" s="14"/>
      <c r="S10" s="14"/>
      <c r="T10" s="15" t="s">
        <v>26</v>
      </c>
      <c r="U10" s="15"/>
    </row>
    <row r="11" spans="1:21" s="1" customFormat="1" ht="12.75" customHeight="1">
      <c r="A11" s="16" t="s">
        <v>27</v>
      </c>
      <c r="B11" s="16"/>
      <c r="C11" s="16"/>
      <c r="D11" s="16"/>
      <c r="E11" s="16"/>
      <c r="F11" s="16"/>
      <c r="G11" s="16"/>
      <c r="H11" s="16"/>
      <c r="I11" s="16" t="s">
        <v>28</v>
      </c>
      <c r="J11" s="16"/>
      <c r="K11" s="16" t="s">
        <v>29</v>
      </c>
      <c r="L11" s="16"/>
      <c r="M11" s="17" t="s">
        <v>30</v>
      </c>
      <c r="N11" s="17"/>
      <c r="O11" s="17"/>
      <c r="P11" s="17" t="s">
        <v>31</v>
      </c>
      <c r="Q11" s="17"/>
      <c r="R11" s="17"/>
      <c r="S11" s="17"/>
      <c r="T11" s="18" t="s">
        <v>32</v>
      </c>
      <c r="U11" s="18"/>
    </row>
    <row r="12" spans="1:21" s="1" customFormat="1" ht="13.5" customHeight="1">
      <c r="A12" s="19" t="s">
        <v>33</v>
      </c>
      <c r="B12" s="19"/>
      <c r="C12" s="19"/>
      <c r="D12" s="19"/>
      <c r="E12" s="19"/>
      <c r="F12" s="19"/>
      <c r="G12" s="19"/>
      <c r="H12" s="19"/>
      <c r="I12" s="20" t="s">
        <v>34</v>
      </c>
      <c r="J12" s="20"/>
      <c r="K12" s="20" t="s">
        <v>35</v>
      </c>
      <c r="L12" s="20"/>
      <c r="M12" s="21">
        <f>47929700</f>
        <v>47929700</v>
      </c>
      <c r="N12" s="21"/>
      <c r="O12" s="21"/>
      <c r="P12" s="21">
        <f>2082760.15</f>
        <v>2082760.15</v>
      </c>
      <c r="Q12" s="21"/>
      <c r="R12" s="21"/>
      <c r="S12" s="21"/>
      <c r="T12" s="22">
        <f>45846939.85</f>
        <v>45846939.85</v>
      </c>
      <c r="U12" s="22"/>
    </row>
    <row r="13" spans="1:21" s="1" customFormat="1" ht="45" customHeight="1">
      <c r="A13" s="23" t="s">
        <v>36</v>
      </c>
      <c r="B13" s="23"/>
      <c r="C13" s="23"/>
      <c r="D13" s="23"/>
      <c r="E13" s="23"/>
      <c r="F13" s="23"/>
      <c r="G13" s="23"/>
      <c r="H13" s="23"/>
      <c r="I13" s="24" t="s">
        <v>34</v>
      </c>
      <c r="J13" s="24"/>
      <c r="K13" s="24" t="s">
        <v>37</v>
      </c>
      <c r="L13" s="24"/>
      <c r="M13" s="25">
        <f>6325100</f>
        <v>6325100</v>
      </c>
      <c r="N13" s="25"/>
      <c r="O13" s="25"/>
      <c r="P13" s="25">
        <f>171038.11</f>
        <v>171038.11</v>
      </c>
      <c r="Q13" s="25"/>
      <c r="R13" s="25"/>
      <c r="S13" s="25"/>
      <c r="T13" s="26">
        <f>6154061.89</f>
        <v>6154061.89</v>
      </c>
      <c r="U13" s="26"/>
    </row>
    <row r="14" spans="1:21" s="1" customFormat="1" ht="54.75" customHeight="1">
      <c r="A14" s="23" t="s">
        <v>38</v>
      </c>
      <c r="B14" s="23"/>
      <c r="C14" s="23"/>
      <c r="D14" s="23"/>
      <c r="E14" s="23"/>
      <c r="F14" s="23"/>
      <c r="G14" s="23"/>
      <c r="H14" s="23"/>
      <c r="I14" s="24" t="s">
        <v>34</v>
      </c>
      <c r="J14" s="24"/>
      <c r="K14" s="24" t="s">
        <v>39</v>
      </c>
      <c r="L14" s="24"/>
      <c r="M14" s="27" t="s">
        <v>40</v>
      </c>
      <c r="N14" s="27"/>
      <c r="O14" s="27"/>
      <c r="P14" s="25">
        <f>2771.8</f>
        <v>2771.8</v>
      </c>
      <c r="Q14" s="25"/>
      <c r="R14" s="25"/>
      <c r="S14" s="25"/>
      <c r="T14" s="26">
        <f>0</f>
        <v>0</v>
      </c>
      <c r="U14" s="26"/>
    </row>
    <row r="15" spans="1:21" s="1" customFormat="1" ht="45" customHeight="1">
      <c r="A15" s="23" t="s">
        <v>41</v>
      </c>
      <c r="B15" s="23"/>
      <c r="C15" s="23"/>
      <c r="D15" s="23"/>
      <c r="E15" s="23"/>
      <c r="F15" s="23"/>
      <c r="G15" s="23"/>
      <c r="H15" s="23"/>
      <c r="I15" s="24" t="s">
        <v>34</v>
      </c>
      <c r="J15" s="24"/>
      <c r="K15" s="24" t="s">
        <v>42</v>
      </c>
      <c r="L15" s="24"/>
      <c r="M15" s="27" t="s">
        <v>40</v>
      </c>
      <c r="N15" s="27"/>
      <c r="O15" s="27"/>
      <c r="P15" s="25">
        <f>298715.85</f>
        <v>298715.85</v>
      </c>
      <c r="Q15" s="25"/>
      <c r="R15" s="25"/>
      <c r="S15" s="25"/>
      <c r="T15" s="26">
        <f>0</f>
        <v>0</v>
      </c>
      <c r="U15" s="26"/>
    </row>
    <row r="16" spans="1:21" s="1" customFormat="1" ht="45" customHeight="1">
      <c r="A16" s="23" t="s">
        <v>43</v>
      </c>
      <c r="B16" s="23"/>
      <c r="C16" s="23"/>
      <c r="D16" s="23"/>
      <c r="E16" s="23"/>
      <c r="F16" s="23"/>
      <c r="G16" s="23"/>
      <c r="H16" s="23"/>
      <c r="I16" s="24" t="s">
        <v>34</v>
      </c>
      <c r="J16" s="24"/>
      <c r="K16" s="24" t="s">
        <v>44</v>
      </c>
      <c r="L16" s="24"/>
      <c r="M16" s="27" t="s">
        <v>40</v>
      </c>
      <c r="N16" s="27"/>
      <c r="O16" s="27"/>
      <c r="P16" s="25">
        <f>-22148.67</f>
        <v>-22148.67</v>
      </c>
      <c r="Q16" s="25"/>
      <c r="R16" s="25"/>
      <c r="S16" s="25"/>
      <c r="T16" s="26">
        <f>0</f>
        <v>0</v>
      </c>
      <c r="U16" s="26"/>
    </row>
    <row r="17" spans="1:21" s="1" customFormat="1" ht="45" customHeight="1">
      <c r="A17" s="23" t="s">
        <v>45</v>
      </c>
      <c r="B17" s="23"/>
      <c r="C17" s="23"/>
      <c r="D17" s="23"/>
      <c r="E17" s="23"/>
      <c r="F17" s="23"/>
      <c r="G17" s="23"/>
      <c r="H17" s="23"/>
      <c r="I17" s="24" t="s">
        <v>34</v>
      </c>
      <c r="J17" s="24"/>
      <c r="K17" s="24" t="s">
        <v>46</v>
      </c>
      <c r="L17" s="24"/>
      <c r="M17" s="25">
        <f>23340000</f>
        <v>23340000</v>
      </c>
      <c r="N17" s="25"/>
      <c r="O17" s="25"/>
      <c r="P17" s="25">
        <f>919217.5</f>
        <v>919217.5</v>
      </c>
      <c r="Q17" s="25"/>
      <c r="R17" s="25"/>
      <c r="S17" s="25"/>
      <c r="T17" s="26">
        <f>22420782.5</f>
        <v>22420782.5</v>
      </c>
      <c r="U17" s="26"/>
    </row>
    <row r="18" spans="1:21" s="1" customFormat="1" ht="66" customHeight="1">
      <c r="A18" s="23" t="s">
        <v>47</v>
      </c>
      <c r="B18" s="23"/>
      <c r="C18" s="23"/>
      <c r="D18" s="23"/>
      <c r="E18" s="23"/>
      <c r="F18" s="23"/>
      <c r="G18" s="23"/>
      <c r="H18" s="23"/>
      <c r="I18" s="24" t="s">
        <v>34</v>
      </c>
      <c r="J18" s="24"/>
      <c r="K18" s="24" t="s">
        <v>48</v>
      </c>
      <c r="L18" s="24"/>
      <c r="M18" s="27" t="s">
        <v>40</v>
      </c>
      <c r="N18" s="27"/>
      <c r="O18" s="27"/>
      <c r="P18" s="25">
        <f>2697.63</f>
        <v>2697.63</v>
      </c>
      <c r="Q18" s="25"/>
      <c r="R18" s="25"/>
      <c r="S18" s="25"/>
      <c r="T18" s="26">
        <f>0</f>
        <v>0</v>
      </c>
      <c r="U18" s="26"/>
    </row>
    <row r="19" spans="1:21" s="1" customFormat="1" ht="24" customHeight="1">
      <c r="A19" s="23" t="s">
        <v>49</v>
      </c>
      <c r="B19" s="23"/>
      <c r="C19" s="23"/>
      <c r="D19" s="23"/>
      <c r="E19" s="23"/>
      <c r="F19" s="23"/>
      <c r="G19" s="23"/>
      <c r="H19" s="23"/>
      <c r="I19" s="24" t="s">
        <v>34</v>
      </c>
      <c r="J19" s="24"/>
      <c r="K19" s="24" t="s">
        <v>50</v>
      </c>
      <c r="L19" s="24"/>
      <c r="M19" s="27" t="s">
        <v>40</v>
      </c>
      <c r="N19" s="27"/>
      <c r="O19" s="27"/>
      <c r="P19" s="25">
        <f>141.85</f>
        <v>141.85</v>
      </c>
      <c r="Q19" s="25"/>
      <c r="R19" s="25"/>
      <c r="S19" s="25"/>
      <c r="T19" s="26">
        <f>0</f>
        <v>0</v>
      </c>
      <c r="U19" s="26"/>
    </row>
    <row r="20" spans="1:21" s="1" customFormat="1" ht="13.5" customHeight="1">
      <c r="A20" s="23" t="s">
        <v>51</v>
      </c>
      <c r="B20" s="23"/>
      <c r="C20" s="23"/>
      <c r="D20" s="23"/>
      <c r="E20" s="23"/>
      <c r="F20" s="23"/>
      <c r="G20" s="23"/>
      <c r="H20" s="23"/>
      <c r="I20" s="24" t="s">
        <v>34</v>
      </c>
      <c r="J20" s="24"/>
      <c r="K20" s="24" t="s">
        <v>52</v>
      </c>
      <c r="L20" s="24"/>
      <c r="M20" s="25">
        <f>1325000</f>
        <v>1325000</v>
      </c>
      <c r="N20" s="25"/>
      <c r="O20" s="25"/>
      <c r="P20" s="25">
        <f>-1202.58</f>
        <v>-1202.58</v>
      </c>
      <c r="Q20" s="25"/>
      <c r="R20" s="25"/>
      <c r="S20" s="25"/>
      <c r="T20" s="26">
        <f>1326202.58</f>
        <v>1326202.58</v>
      </c>
      <c r="U20" s="26"/>
    </row>
    <row r="21" spans="1:21" s="1" customFormat="1" ht="24" customHeight="1">
      <c r="A21" s="23" t="s">
        <v>53</v>
      </c>
      <c r="B21" s="23"/>
      <c r="C21" s="23"/>
      <c r="D21" s="23"/>
      <c r="E21" s="23"/>
      <c r="F21" s="23"/>
      <c r="G21" s="23"/>
      <c r="H21" s="23"/>
      <c r="I21" s="24" t="s">
        <v>34</v>
      </c>
      <c r="J21" s="24"/>
      <c r="K21" s="24" t="s">
        <v>54</v>
      </c>
      <c r="L21" s="24"/>
      <c r="M21" s="27" t="s">
        <v>40</v>
      </c>
      <c r="N21" s="27"/>
      <c r="O21" s="27"/>
      <c r="P21" s="25">
        <f>-32.59</f>
        <v>-32.59</v>
      </c>
      <c r="Q21" s="25"/>
      <c r="R21" s="25"/>
      <c r="S21" s="25"/>
      <c r="T21" s="26">
        <f>0</f>
        <v>0</v>
      </c>
      <c r="U21" s="26"/>
    </row>
    <row r="22" spans="1:21" s="1" customFormat="1" ht="24" customHeight="1">
      <c r="A22" s="23" t="s">
        <v>55</v>
      </c>
      <c r="B22" s="23"/>
      <c r="C22" s="23"/>
      <c r="D22" s="23"/>
      <c r="E22" s="23"/>
      <c r="F22" s="23"/>
      <c r="G22" s="23"/>
      <c r="H22" s="23"/>
      <c r="I22" s="24" t="s">
        <v>34</v>
      </c>
      <c r="J22" s="24"/>
      <c r="K22" s="24" t="s">
        <v>56</v>
      </c>
      <c r="L22" s="24"/>
      <c r="M22" s="25">
        <f>4250000</f>
        <v>4250000</v>
      </c>
      <c r="N22" s="25"/>
      <c r="O22" s="25"/>
      <c r="P22" s="25">
        <f>45692.19</f>
        <v>45692.19</v>
      </c>
      <c r="Q22" s="25"/>
      <c r="R22" s="25"/>
      <c r="S22" s="25"/>
      <c r="T22" s="26">
        <f>4204307.81</f>
        <v>4204307.81</v>
      </c>
      <c r="U22" s="26"/>
    </row>
    <row r="23" spans="1:21" s="1" customFormat="1" ht="24" customHeight="1">
      <c r="A23" s="23" t="s">
        <v>57</v>
      </c>
      <c r="B23" s="23"/>
      <c r="C23" s="23"/>
      <c r="D23" s="23"/>
      <c r="E23" s="23"/>
      <c r="F23" s="23"/>
      <c r="G23" s="23"/>
      <c r="H23" s="23"/>
      <c r="I23" s="24" t="s">
        <v>34</v>
      </c>
      <c r="J23" s="24"/>
      <c r="K23" s="24" t="s">
        <v>58</v>
      </c>
      <c r="L23" s="24"/>
      <c r="M23" s="25">
        <f>3433000</f>
        <v>3433000</v>
      </c>
      <c r="N23" s="25"/>
      <c r="O23" s="25"/>
      <c r="P23" s="25">
        <f>486707</f>
        <v>486707</v>
      </c>
      <c r="Q23" s="25"/>
      <c r="R23" s="25"/>
      <c r="S23" s="25"/>
      <c r="T23" s="26">
        <f>2946293</f>
        <v>2946293</v>
      </c>
      <c r="U23" s="26"/>
    </row>
    <row r="24" spans="1:21" s="1" customFormat="1" ht="24" customHeight="1">
      <c r="A24" s="23" t="s">
        <v>59</v>
      </c>
      <c r="B24" s="23"/>
      <c r="C24" s="23"/>
      <c r="D24" s="23"/>
      <c r="E24" s="23"/>
      <c r="F24" s="23"/>
      <c r="G24" s="23"/>
      <c r="H24" s="23"/>
      <c r="I24" s="24" t="s">
        <v>34</v>
      </c>
      <c r="J24" s="24"/>
      <c r="K24" s="24" t="s">
        <v>60</v>
      </c>
      <c r="L24" s="24"/>
      <c r="M24" s="25">
        <f>8726000</f>
        <v>8726000</v>
      </c>
      <c r="N24" s="25"/>
      <c r="O24" s="25"/>
      <c r="P24" s="25">
        <f>126982.06</f>
        <v>126982.06</v>
      </c>
      <c r="Q24" s="25"/>
      <c r="R24" s="25"/>
      <c r="S24" s="25"/>
      <c r="T24" s="26">
        <f>8599017.94</f>
        <v>8599017.94</v>
      </c>
      <c r="U24" s="26"/>
    </row>
    <row r="25" spans="1:21" s="1" customFormat="1" ht="45" customHeight="1">
      <c r="A25" s="23" t="s">
        <v>61</v>
      </c>
      <c r="B25" s="23"/>
      <c r="C25" s="23"/>
      <c r="D25" s="23"/>
      <c r="E25" s="23"/>
      <c r="F25" s="23"/>
      <c r="G25" s="23"/>
      <c r="H25" s="23"/>
      <c r="I25" s="24" t="s">
        <v>34</v>
      </c>
      <c r="J25" s="24"/>
      <c r="K25" s="24" t="s">
        <v>62</v>
      </c>
      <c r="L25" s="24"/>
      <c r="M25" s="25">
        <f>396000</f>
        <v>396000</v>
      </c>
      <c r="N25" s="25"/>
      <c r="O25" s="25"/>
      <c r="P25" s="25">
        <f>1580</f>
        <v>1580</v>
      </c>
      <c r="Q25" s="25"/>
      <c r="R25" s="25"/>
      <c r="S25" s="25"/>
      <c r="T25" s="26">
        <f>394420</f>
        <v>394420</v>
      </c>
      <c r="U25" s="26"/>
    </row>
    <row r="26" spans="1:21" s="1" customFormat="1" ht="24" customHeight="1">
      <c r="A26" s="23" t="s">
        <v>63</v>
      </c>
      <c r="B26" s="23"/>
      <c r="C26" s="23"/>
      <c r="D26" s="23"/>
      <c r="E26" s="23"/>
      <c r="F26" s="23"/>
      <c r="G26" s="23"/>
      <c r="H26" s="23"/>
      <c r="I26" s="24" t="s">
        <v>34</v>
      </c>
      <c r="J26" s="24"/>
      <c r="K26" s="24" t="s">
        <v>64</v>
      </c>
      <c r="L26" s="24"/>
      <c r="M26" s="25">
        <f>7600</f>
        <v>7600</v>
      </c>
      <c r="N26" s="25"/>
      <c r="O26" s="25"/>
      <c r="P26" s="27" t="s">
        <v>40</v>
      </c>
      <c r="Q26" s="27"/>
      <c r="R26" s="27"/>
      <c r="S26" s="27"/>
      <c r="T26" s="26">
        <f>7600</f>
        <v>7600</v>
      </c>
      <c r="U26" s="26"/>
    </row>
    <row r="27" spans="1:21" s="1" customFormat="1" ht="24" customHeight="1">
      <c r="A27" s="23" t="s">
        <v>65</v>
      </c>
      <c r="B27" s="23"/>
      <c r="C27" s="23"/>
      <c r="D27" s="23"/>
      <c r="E27" s="23"/>
      <c r="F27" s="23"/>
      <c r="G27" s="23"/>
      <c r="H27" s="23"/>
      <c r="I27" s="24" t="s">
        <v>34</v>
      </c>
      <c r="J27" s="24"/>
      <c r="K27" s="24" t="s">
        <v>66</v>
      </c>
      <c r="L27" s="24"/>
      <c r="M27" s="25">
        <f>127000</f>
        <v>127000</v>
      </c>
      <c r="N27" s="25"/>
      <c r="O27" s="25"/>
      <c r="P27" s="27" t="s">
        <v>40</v>
      </c>
      <c r="Q27" s="27"/>
      <c r="R27" s="27"/>
      <c r="S27" s="27"/>
      <c r="T27" s="26">
        <f>127000</f>
        <v>127000</v>
      </c>
      <c r="U27" s="26"/>
    </row>
    <row r="28" spans="1:21" s="1" customFormat="1" ht="13.5" customHeight="1">
      <c r="A28" s="23" t="s">
        <v>67</v>
      </c>
      <c r="B28" s="23"/>
      <c r="C28" s="23"/>
      <c r="D28" s="23"/>
      <c r="E28" s="23"/>
      <c r="F28" s="23"/>
      <c r="G28" s="23"/>
      <c r="H28" s="23"/>
      <c r="I28" s="24" t="s">
        <v>34</v>
      </c>
      <c r="J28" s="24"/>
      <c r="K28" s="24" t="s">
        <v>68</v>
      </c>
      <c r="L28" s="24"/>
      <c r="M28" s="27" t="s">
        <v>40</v>
      </c>
      <c r="N28" s="27"/>
      <c r="O28" s="27"/>
      <c r="P28" s="25">
        <f>50600</f>
        <v>50600</v>
      </c>
      <c r="Q28" s="25"/>
      <c r="R28" s="25"/>
      <c r="S28" s="25"/>
      <c r="T28" s="26">
        <f>0</f>
        <v>0</v>
      </c>
      <c r="U28" s="26"/>
    </row>
    <row r="29" spans="1:21" s="1" customFormat="1" ht="13.5" customHeight="1">
      <c r="A29" s="28" t="s">
        <v>10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1" customFormat="1" ht="13.5" customHeight="1">
      <c r="A30" s="12" t="s">
        <v>69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</row>
    <row r="31" spans="1:21" s="1" customFormat="1" ht="34.5" customHeight="1">
      <c r="A31" s="13" t="s">
        <v>21</v>
      </c>
      <c r="B31" s="13"/>
      <c r="C31" s="13"/>
      <c r="D31" s="13"/>
      <c r="E31" s="13"/>
      <c r="F31" s="13"/>
      <c r="G31" s="13"/>
      <c r="H31" s="13"/>
      <c r="I31" s="13" t="s">
        <v>22</v>
      </c>
      <c r="J31" s="13"/>
      <c r="K31" s="13" t="s">
        <v>70</v>
      </c>
      <c r="L31" s="13"/>
      <c r="M31" s="14" t="s">
        <v>24</v>
      </c>
      <c r="N31" s="14"/>
      <c r="O31" s="14"/>
      <c r="P31" s="14" t="s">
        <v>25</v>
      </c>
      <c r="Q31" s="14"/>
      <c r="R31" s="14"/>
      <c r="S31" s="14"/>
      <c r="T31" s="15" t="s">
        <v>26</v>
      </c>
      <c r="U31" s="15"/>
    </row>
    <row r="32" spans="1:21" s="1" customFormat="1" ht="13.5" customHeight="1">
      <c r="A32" s="16" t="s">
        <v>27</v>
      </c>
      <c r="B32" s="16"/>
      <c r="C32" s="16"/>
      <c r="D32" s="16"/>
      <c r="E32" s="16"/>
      <c r="F32" s="16"/>
      <c r="G32" s="16"/>
      <c r="H32" s="16"/>
      <c r="I32" s="16" t="s">
        <v>28</v>
      </c>
      <c r="J32" s="16"/>
      <c r="K32" s="16" t="s">
        <v>29</v>
      </c>
      <c r="L32" s="16"/>
      <c r="M32" s="17" t="s">
        <v>30</v>
      </c>
      <c r="N32" s="17"/>
      <c r="O32" s="17"/>
      <c r="P32" s="17" t="s">
        <v>31</v>
      </c>
      <c r="Q32" s="17"/>
      <c r="R32" s="17"/>
      <c r="S32" s="17"/>
      <c r="T32" s="18" t="s">
        <v>32</v>
      </c>
      <c r="U32" s="18"/>
    </row>
    <row r="33" spans="1:21" s="1" customFormat="1" ht="13.5" customHeight="1">
      <c r="A33" s="19" t="s">
        <v>71</v>
      </c>
      <c r="B33" s="19"/>
      <c r="C33" s="19"/>
      <c r="D33" s="19"/>
      <c r="E33" s="19"/>
      <c r="F33" s="19"/>
      <c r="G33" s="19"/>
      <c r="H33" s="19"/>
      <c r="I33" s="20" t="s">
        <v>72</v>
      </c>
      <c r="J33" s="20"/>
      <c r="K33" s="20" t="s">
        <v>35</v>
      </c>
      <c r="L33" s="20"/>
      <c r="M33" s="21">
        <f>47929700</f>
        <v>47929700</v>
      </c>
      <c r="N33" s="21"/>
      <c r="O33" s="21"/>
      <c r="P33" s="21">
        <f>929245.12</f>
        <v>929245.12</v>
      </c>
      <c r="Q33" s="21"/>
      <c r="R33" s="21"/>
      <c r="S33" s="21"/>
      <c r="T33" s="22">
        <f>47000454.88</f>
        <v>47000454.88</v>
      </c>
      <c r="U33" s="22"/>
    </row>
    <row r="34" spans="1:21" s="1" customFormat="1" ht="13.5" customHeight="1">
      <c r="A34" s="29" t="s">
        <v>73</v>
      </c>
      <c r="B34" s="29"/>
      <c r="C34" s="29"/>
      <c r="D34" s="29"/>
      <c r="E34" s="29"/>
      <c r="F34" s="29"/>
      <c r="G34" s="29"/>
      <c r="H34" s="29"/>
      <c r="I34" s="30" t="s">
        <v>72</v>
      </c>
      <c r="J34" s="30"/>
      <c r="K34" s="30" t="s">
        <v>74</v>
      </c>
      <c r="L34" s="30"/>
      <c r="M34" s="31">
        <f>305000</f>
        <v>305000</v>
      </c>
      <c r="N34" s="31"/>
      <c r="O34" s="31"/>
      <c r="P34" s="32" t="s">
        <v>40</v>
      </c>
      <c r="Q34" s="32"/>
      <c r="R34" s="32"/>
      <c r="S34" s="32"/>
      <c r="T34" s="33">
        <f>305000</f>
        <v>305000</v>
      </c>
      <c r="U34" s="33"/>
    </row>
    <row r="35" spans="1:21" s="1" customFormat="1" ht="13.5" customHeight="1">
      <c r="A35" s="29" t="s">
        <v>75</v>
      </c>
      <c r="B35" s="29"/>
      <c r="C35" s="29"/>
      <c r="D35" s="29"/>
      <c r="E35" s="29"/>
      <c r="F35" s="29"/>
      <c r="G35" s="29"/>
      <c r="H35" s="29"/>
      <c r="I35" s="30" t="s">
        <v>72</v>
      </c>
      <c r="J35" s="30"/>
      <c r="K35" s="30" t="s">
        <v>76</v>
      </c>
      <c r="L35" s="30"/>
      <c r="M35" s="31">
        <f>712000</f>
        <v>712000</v>
      </c>
      <c r="N35" s="31"/>
      <c r="O35" s="31"/>
      <c r="P35" s="31">
        <f>10735</f>
        <v>10735</v>
      </c>
      <c r="Q35" s="31"/>
      <c r="R35" s="31"/>
      <c r="S35" s="31"/>
      <c r="T35" s="33">
        <f>701265</f>
        <v>701265</v>
      </c>
      <c r="U35" s="33"/>
    </row>
    <row r="36" spans="1:21" s="1" customFormat="1" ht="33.75" customHeight="1">
      <c r="A36" s="29" t="s">
        <v>77</v>
      </c>
      <c r="B36" s="29"/>
      <c r="C36" s="29"/>
      <c r="D36" s="29"/>
      <c r="E36" s="29"/>
      <c r="F36" s="29"/>
      <c r="G36" s="29"/>
      <c r="H36" s="29"/>
      <c r="I36" s="30" t="s">
        <v>72</v>
      </c>
      <c r="J36" s="30"/>
      <c r="K36" s="30" t="s">
        <v>78</v>
      </c>
      <c r="L36" s="30"/>
      <c r="M36" s="31">
        <f>198000</f>
        <v>198000</v>
      </c>
      <c r="N36" s="31"/>
      <c r="O36" s="31"/>
      <c r="P36" s="32" t="s">
        <v>40</v>
      </c>
      <c r="Q36" s="32"/>
      <c r="R36" s="32"/>
      <c r="S36" s="32"/>
      <c r="T36" s="33">
        <f>198000</f>
        <v>198000</v>
      </c>
      <c r="U36" s="33"/>
    </row>
    <row r="37" spans="1:21" s="1" customFormat="1" ht="13.5" customHeight="1">
      <c r="A37" s="29" t="s">
        <v>75</v>
      </c>
      <c r="B37" s="29"/>
      <c r="C37" s="29"/>
      <c r="D37" s="29"/>
      <c r="E37" s="29"/>
      <c r="F37" s="29"/>
      <c r="G37" s="29"/>
      <c r="H37" s="29"/>
      <c r="I37" s="30" t="s">
        <v>72</v>
      </c>
      <c r="J37" s="30"/>
      <c r="K37" s="30" t="s">
        <v>79</v>
      </c>
      <c r="L37" s="30"/>
      <c r="M37" s="31">
        <f>7310000</f>
        <v>7310000</v>
      </c>
      <c r="N37" s="31"/>
      <c r="O37" s="31"/>
      <c r="P37" s="31">
        <f>118537</f>
        <v>118537</v>
      </c>
      <c r="Q37" s="31"/>
      <c r="R37" s="31"/>
      <c r="S37" s="31"/>
      <c r="T37" s="33">
        <f>7191463</f>
        <v>7191463</v>
      </c>
      <c r="U37" s="33"/>
    </row>
    <row r="38" spans="1:21" s="1" customFormat="1" ht="24" customHeight="1">
      <c r="A38" s="29" t="s">
        <v>80</v>
      </c>
      <c r="B38" s="29"/>
      <c r="C38" s="29"/>
      <c r="D38" s="29"/>
      <c r="E38" s="29"/>
      <c r="F38" s="29"/>
      <c r="G38" s="29"/>
      <c r="H38" s="29"/>
      <c r="I38" s="30" t="s">
        <v>72</v>
      </c>
      <c r="J38" s="30"/>
      <c r="K38" s="30" t="s">
        <v>81</v>
      </c>
      <c r="L38" s="30"/>
      <c r="M38" s="31">
        <f>1200</f>
        <v>1200</v>
      </c>
      <c r="N38" s="31"/>
      <c r="O38" s="31"/>
      <c r="P38" s="32" t="s">
        <v>40</v>
      </c>
      <c r="Q38" s="32"/>
      <c r="R38" s="32"/>
      <c r="S38" s="32"/>
      <c r="T38" s="33">
        <f>1200</f>
        <v>1200</v>
      </c>
      <c r="U38" s="33"/>
    </row>
    <row r="39" spans="1:21" s="1" customFormat="1" ht="33.75" customHeight="1">
      <c r="A39" s="29" t="s">
        <v>77</v>
      </c>
      <c r="B39" s="29"/>
      <c r="C39" s="29"/>
      <c r="D39" s="29"/>
      <c r="E39" s="29"/>
      <c r="F39" s="29"/>
      <c r="G39" s="29"/>
      <c r="H39" s="29"/>
      <c r="I39" s="30" t="s">
        <v>72</v>
      </c>
      <c r="J39" s="30"/>
      <c r="K39" s="30" t="s">
        <v>82</v>
      </c>
      <c r="L39" s="30"/>
      <c r="M39" s="31">
        <f>1228800</f>
        <v>1228800</v>
      </c>
      <c r="N39" s="31"/>
      <c r="O39" s="31"/>
      <c r="P39" s="32" t="s">
        <v>40</v>
      </c>
      <c r="Q39" s="32"/>
      <c r="R39" s="32"/>
      <c r="S39" s="32"/>
      <c r="T39" s="33">
        <f>1228800</f>
        <v>1228800</v>
      </c>
      <c r="U39" s="33"/>
    </row>
    <row r="40" spans="1:21" s="1" customFormat="1" ht="24" customHeight="1">
      <c r="A40" s="29" t="s">
        <v>83</v>
      </c>
      <c r="B40" s="29"/>
      <c r="C40" s="29"/>
      <c r="D40" s="29"/>
      <c r="E40" s="29"/>
      <c r="F40" s="29"/>
      <c r="G40" s="29"/>
      <c r="H40" s="29"/>
      <c r="I40" s="30" t="s">
        <v>72</v>
      </c>
      <c r="J40" s="30"/>
      <c r="K40" s="30" t="s">
        <v>84</v>
      </c>
      <c r="L40" s="30"/>
      <c r="M40" s="31">
        <f>492000</f>
        <v>492000</v>
      </c>
      <c r="N40" s="31"/>
      <c r="O40" s="31"/>
      <c r="P40" s="31">
        <f>5820</f>
        <v>5820</v>
      </c>
      <c r="Q40" s="31"/>
      <c r="R40" s="31"/>
      <c r="S40" s="31"/>
      <c r="T40" s="33">
        <f>486180</f>
        <v>486180</v>
      </c>
      <c r="U40" s="33"/>
    </row>
    <row r="41" spans="1:21" s="1" customFormat="1" ht="24" customHeight="1">
      <c r="A41" s="29" t="s">
        <v>85</v>
      </c>
      <c r="B41" s="29"/>
      <c r="C41" s="29"/>
      <c r="D41" s="29"/>
      <c r="E41" s="29"/>
      <c r="F41" s="29"/>
      <c r="G41" s="29"/>
      <c r="H41" s="29"/>
      <c r="I41" s="30" t="s">
        <v>72</v>
      </c>
      <c r="J41" s="30"/>
      <c r="K41" s="30" t="s">
        <v>86</v>
      </c>
      <c r="L41" s="30"/>
      <c r="M41" s="31">
        <f>2309000</f>
        <v>2309000</v>
      </c>
      <c r="N41" s="31"/>
      <c r="O41" s="31"/>
      <c r="P41" s="31">
        <f>11419.4</f>
        <v>11419.4</v>
      </c>
      <c r="Q41" s="31"/>
      <c r="R41" s="31"/>
      <c r="S41" s="31"/>
      <c r="T41" s="33">
        <f>2297580.6</f>
        <v>2297580.6</v>
      </c>
      <c r="U41" s="33"/>
    </row>
    <row r="42" spans="1:21" s="1" customFormat="1" ht="13.5" customHeight="1">
      <c r="A42" s="29" t="s">
        <v>87</v>
      </c>
      <c r="B42" s="29"/>
      <c r="C42" s="29"/>
      <c r="D42" s="29"/>
      <c r="E42" s="29"/>
      <c r="F42" s="29"/>
      <c r="G42" s="29"/>
      <c r="H42" s="29"/>
      <c r="I42" s="30" t="s">
        <v>72</v>
      </c>
      <c r="J42" s="30"/>
      <c r="K42" s="30" t="s">
        <v>88</v>
      </c>
      <c r="L42" s="30"/>
      <c r="M42" s="31">
        <f>50000</f>
        <v>50000</v>
      </c>
      <c r="N42" s="31"/>
      <c r="O42" s="31"/>
      <c r="P42" s="32" t="s">
        <v>40</v>
      </c>
      <c r="Q42" s="32"/>
      <c r="R42" s="32"/>
      <c r="S42" s="32"/>
      <c r="T42" s="33">
        <f>50000</f>
        <v>50000</v>
      </c>
      <c r="U42" s="33"/>
    </row>
    <row r="43" spans="1:21" s="1" customFormat="1" ht="13.5" customHeight="1">
      <c r="A43" s="29" t="s">
        <v>89</v>
      </c>
      <c r="B43" s="29"/>
      <c r="C43" s="29"/>
      <c r="D43" s="29"/>
      <c r="E43" s="29"/>
      <c r="F43" s="29"/>
      <c r="G43" s="29"/>
      <c r="H43" s="29"/>
      <c r="I43" s="30" t="s">
        <v>72</v>
      </c>
      <c r="J43" s="30"/>
      <c r="K43" s="30" t="s">
        <v>90</v>
      </c>
      <c r="L43" s="30"/>
      <c r="M43" s="31">
        <f>35000</f>
        <v>35000</v>
      </c>
      <c r="N43" s="31"/>
      <c r="O43" s="31"/>
      <c r="P43" s="31">
        <f>2538.03</f>
        <v>2538.03</v>
      </c>
      <c r="Q43" s="31"/>
      <c r="R43" s="31"/>
      <c r="S43" s="31"/>
      <c r="T43" s="33">
        <f>32461.97</f>
        <v>32461.97</v>
      </c>
      <c r="U43" s="33"/>
    </row>
    <row r="44" spans="1:21" s="1" customFormat="1" ht="13.5" customHeight="1">
      <c r="A44" s="29" t="s">
        <v>91</v>
      </c>
      <c r="B44" s="29"/>
      <c r="C44" s="29"/>
      <c r="D44" s="29"/>
      <c r="E44" s="29"/>
      <c r="F44" s="29"/>
      <c r="G44" s="29"/>
      <c r="H44" s="29"/>
      <c r="I44" s="30" t="s">
        <v>72</v>
      </c>
      <c r="J44" s="30"/>
      <c r="K44" s="30" t="s">
        <v>92</v>
      </c>
      <c r="L44" s="30"/>
      <c r="M44" s="31">
        <f>15000</f>
        <v>15000</v>
      </c>
      <c r="N44" s="31"/>
      <c r="O44" s="31"/>
      <c r="P44" s="32" t="s">
        <v>40</v>
      </c>
      <c r="Q44" s="32"/>
      <c r="R44" s="32"/>
      <c r="S44" s="32"/>
      <c r="T44" s="33">
        <f>15000</f>
        <v>15000</v>
      </c>
      <c r="U44" s="33"/>
    </row>
    <row r="45" spans="1:21" s="1" customFormat="1" ht="24" customHeight="1">
      <c r="A45" s="29" t="s">
        <v>85</v>
      </c>
      <c r="B45" s="29"/>
      <c r="C45" s="29"/>
      <c r="D45" s="29"/>
      <c r="E45" s="29"/>
      <c r="F45" s="29"/>
      <c r="G45" s="29"/>
      <c r="H45" s="29"/>
      <c r="I45" s="30" t="s">
        <v>72</v>
      </c>
      <c r="J45" s="30"/>
      <c r="K45" s="30" t="s">
        <v>93</v>
      </c>
      <c r="L45" s="30"/>
      <c r="M45" s="31">
        <f>7600</f>
        <v>7600</v>
      </c>
      <c r="N45" s="31"/>
      <c r="O45" s="31"/>
      <c r="P45" s="32" t="s">
        <v>40</v>
      </c>
      <c r="Q45" s="32"/>
      <c r="R45" s="32"/>
      <c r="S45" s="32"/>
      <c r="T45" s="33">
        <f>7600</f>
        <v>7600</v>
      </c>
      <c r="U45" s="33"/>
    </row>
    <row r="46" spans="1:21" s="1" customFormat="1" ht="13.5" customHeight="1">
      <c r="A46" s="29" t="s">
        <v>94</v>
      </c>
      <c r="B46" s="29"/>
      <c r="C46" s="29"/>
      <c r="D46" s="29"/>
      <c r="E46" s="29"/>
      <c r="F46" s="29"/>
      <c r="G46" s="29"/>
      <c r="H46" s="29"/>
      <c r="I46" s="30" t="s">
        <v>72</v>
      </c>
      <c r="J46" s="30"/>
      <c r="K46" s="30" t="s">
        <v>95</v>
      </c>
      <c r="L46" s="30"/>
      <c r="M46" s="31">
        <f>14000</f>
        <v>14000</v>
      </c>
      <c r="N46" s="31"/>
      <c r="O46" s="31"/>
      <c r="P46" s="32" t="s">
        <v>40</v>
      </c>
      <c r="Q46" s="32"/>
      <c r="R46" s="32"/>
      <c r="S46" s="32"/>
      <c r="T46" s="33">
        <f>14000</f>
        <v>14000</v>
      </c>
      <c r="U46" s="33"/>
    </row>
    <row r="47" spans="1:21" s="1" customFormat="1" ht="13.5" customHeight="1">
      <c r="A47" s="29" t="s">
        <v>96</v>
      </c>
      <c r="B47" s="29"/>
      <c r="C47" s="29"/>
      <c r="D47" s="29"/>
      <c r="E47" s="29"/>
      <c r="F47" s="29"/>
      <c r="G47" s="29"/>
      <c r="H47" s="29"/>
      <c r="I47" s="30" t="s">
        <v>72</v>
      </c>
      <c r="J47" s="30"/>
      <c r="K47" s="30" t="s">
        <v>97</v>
      </c>
      <c r="L47" s="30"/>
      <c r="M47" s="31">
        <f>100000</f>
        <v>100000</v>
      </c>
      <c r="N47" s="31"/>
      <c r="O47" s="31"/>
      <c r="P47" s="32" t="s">
        <v>40</v>
      </c>
      <c r="Q47" s="32"/>
      <c r="R47" s="32"/>
      <c r="S47" s="32"/>
      <c r="T47" s="33">
        <f>100000</f>
        <v>100000</v>
      </c>
      <c r="U47" s="33"/>
    </row>
    <row r="48" spans="1:21" s="1" customFormat="1" ht="24" customHeight="1">
      <c r="A48" s="29" t="s">
        <v>85</v>
      </c>
      <c r="B48" s="29"/>
      <c r="C48" s="29"/>
      <c r="D48" s="29"/>
      <c r="E48" s="29"/>
      <c r="F48" s="29"/>
      <c r="G48" s="29"/>
      <c r="H48" s="29"/>
      <c r="I48" s="30" t="s">
        <v>72</v>
      </c>
      <c r="J48" s="30"/>
      <c r="K48" s="30" t="s">
        <v>98</v>
      </c>
      <c r="L48" s="30"/>
      <c r="M48" s="31">
        <f>1706000</f>
        <v>1706000</v>
      </c>
      <c r="N48" s="31"/>
      <c r="O48" s="31"/>
      <c r="P48" s="31">
        <f>70480</f>
        <v>70480</v>
      </c>
      <c r="Q48" s="31"/>
      <c r="R48" s="31"/>
      <c r="S48" s="31"/>
      <c r="T48" s="33">
        <f>1635520</f>
        <v>1635520</v>
      </c>
      <c r="U48" s="33"/>
    </row>
    <row r="49" spans="1:21" s="1" customFormat="1" ht="24" customHeight="1">
      <c r="A49" s="29" t="s">
        <v>85</v>
      </c>
      <c r="B49" s="29"/>
      <c r="C49" s="29"/>
      <c r="D49" s="29"/>
      <c r="E49" s="29"/>
      <c r="F49" s="29"/>
      <c r="G49" s="29"/>
      <c r="H49" s="29"/>
      <c r="I49" s="30" t="s">
        <v>72</v>
      </c>
      <c r="J49" s="30"/>
      <c r="K49" s="30" t="s">
        <v>99</v>
      </c>
      <c r="L49" s="30"/>
      <c r="M49" s="31">
        <f>113000</f>
        <v>113000</v>
      </c>
      <c r="N49" s="31"/>
      <c r="O49" s="31"/>
      <c r="P49" s="32" t="s">
        <v>40</v>
      </c>
      <c r="Q49" s="32"/>
      <c r="R49" s="32"/>
      <c r="S49" s="32"/>
      <c r="T49" s="33">
        <f>113000</f>
        <v>113000</v>
      </c>
      <c r="U49" s="33"/>
    </row>
    <row r="50" spans="1:21" s="1" customFormat="1" ht="24" customHeight="1">
      <c r="A50" s="29" t="s">
        <v>85</v>
      </c>
      <c r="B50" s="29"/>
      <c r="C50" s="29"/>
      <c r="D50" s="29"/>
      <c r="E50" s="29"/>
      <c r="F50" s="29"/>
      <c r="G50" s="29"/>
      <c r="H50" s="29"/>
      <c r="I50" s="30" t="s">
        <v>72</v>
      </c>
      <c r="J50" s="30"/>
      <c r="K50" s="30" t="s">
        <v>100</v>
      </c>
      <c r="L50" s="30"/>
      <c r="M50" s="31">
        <f>7000</f>
        <v>7000</v>
      </c>
      <c r="N50" s="31"/>
      <c r="O50" s="31"/>
      <c r="P50" s="32" t="s">
        <v>40</v>
      </c>
      <c r="Q50" s="32"/>
      <c r="R50" s="32"/>
      <c r="S50" s="32"/>
      <c r="T50" s="33">
        <f>7000</f>
        <v>7000</v>
      </c>
      <c r="U50" s="33"/>
    </row>
    <row r="51" spans="1:21" s="1" customFormat="1" ht="24" customHeight="1">
      <c r="A51" s="29" t="s">
        <v>85</v>
      </c>
      <c r="B51" s="29"/>
      <c r="C51" s="29"/>
      <c r="D51" s="29"/>
      <c r="E51" s="29"/>
      <c r="F51" s="29"/>
      <c r="G51" s="29"/>
      <c r="H51" s="29"/>
      <c r="I51" s="30" t="s">
        <v>72</v>
      </c>
      <c r="J51" s="30"/>
      <c r="K51" s="30" t="s">
        <v>101</v>
      </c>
      <c r="L51" s="30"/>
      <c r="M51" s="31">
        <f>6000</f>
        <v>6000</v>
      </c>
      <c r="N51" s="31"/>
      <c r="O51" s="31"/>
      <c r="P51" s="32" t="s">
        <v>40</v>
      </c>
      <c r="Q51" s="32"/>
      <c r="R51" s="32"/>
      <c r="S51" s="32"/>
      <c r="T51" s="33">
        <f>6000</f>
        <v>6000</v>
      </c>
      <c r="U51" s="33"/>
    </row>
    <row r="52" spans="1:21" s="1" customFormat="1" ht="24" customHeight="1">
      <c r="A52" s="29" t="s">
        <v>85</v>
      </c>
      <c r="B52" s="29"/>
      <c r="C52" s="29"/>
      <c r="D52" s="29"/>
      <c r="E52" s="29"/>
      <c r="F52" s="29"/>
      <c r="G52" s="29"/>
      <c r="H52" s="29"/>
      <c r="I52" s="30" t="s">
        <v>72</v>
      </c>
      <c r="J52" s="30"/>
      <c r="K52" s="30" t="s">
        <v>102</v>
      </c>
      <c r="L52" s="30"/>
      <c r="M52" s="31">
        <f>100000</f>
        <v>100000</v>
      </c>
      <c r="N52" s="31"/>
      <c r="O52" s="31"/>
      <c r="P52" s="32" t="s">
        <v>40</v>
      </c>
      <c r="Q52" s="32"/>
      <c r="R52" s="32"/>
      <c r="S52" s="32"/>
      <c r="T52" s="33">
        <f>100000</f>
        <v>100000</v>
      </c>
      <c r="U52" s="33"/>
    </row>
    <row r="53" spans="1:21" s="1" customFormat="1" ht="24" customHeight="1">
      <c r="A53" s="29" t="s">
        <v>85</v>
      </c>
      <c r="B53" s="29"/>
      <c r="C53" s="29"/>
      <c r="D53" s="29"/>
      <c r="E53" s="29"/>
      <c r="F53" s="29"/>
      <c r="G53" s="29"/>
      <c r="H53" s="29"/>
      <c r="I53" s="30" t="s">
        <v>72</v>
      </c>
      <c r="J53" s="30"/>
      <c r="K53" s="30" t="s">
        <v>103</v>
      </c>
      <c r="L53" s="30"/>
      <c r="M53" s="31">
        <f>2000</f>
        <v>2000</v>
      </c>
      <c r="N53" s="31"/>
      <c r="O53" s="31"/>
      <c r="P53" s="32" t="s">
        <v>40</v>
      </c>
      <c r="Q53" s="32"/>
      <c r="R53" s="32"/>
      <c r="S53" s="32"/>
      <c r="T53" s="33">
        <f>2000</f>
        <v>2000</v>
      </c>
      <c r="U53" s="33"/>
    </row>
    <row r="54" spans="1:21" s="1" customFormat="1" ht="24" customHeight="1">
      <c r="A54" s="29" t="s">
        <v>85</v>
      </c>
      <c r="B54" s="29"/>
      <c r="C54" s="29"/>
      <c r="D54" s="29"/>
      <c r="E54" s="29"/>
      <c r="F54" s="29"/>
      <c r="G54" s="29"/>
      <c r="H54" s="29"/>
      <c r="I54" s="30" t="s">
        <v>72</v>
      </c>
      <c r="J54" s="30"/>
      <c r="K54" s="30" t="s">
        <v>104</v>
      </c>
      <c r="L54" s="30"/>
      <c r="M54" s="31">
        <f>6325100</f>
        <v>6325100</v>
      </c>
      <c r="N54" s="31"/>
      <c r="O54" s="31"/>
      <c r="P54" s="31">
        <f>24608</f>
        <v>24608</v>
      </c>
      <c r="Q54" s="31"/>
      <c r="R54" s="31"/>
      <c r="S54" s="31"/>
      <c r="T54" s="33">
        <f>6300492</f>
        <v>6300492</v>
      </c>
      <c r="U54" s="33"/>
    </row>
    <row r="55" spans="1:21" s="1" customFormat="1" ht="24" customHeight="1">
      <c r="A55" s="29" t="s">
        <v>85</v>
      </c>
      <c r="B55" s="29"/>
      <c r="C55" s="29"/>
      <c r="D55" s="29"/>
      <c r="E55" s="29"/>
      <c r="F55" s="29"/>
      <c r="G55" s="29"/>
      <c r="H55" s="29"/>
      <c r="I55" s="30" t="s">
        <v>72</v>
      </c>
      <c r="J55" s="30"/>
      <c r="K55" s="30" t="s">
        <v>105</v>
      </c>
      <c r="L55" s="30"/>
      <c r="M55" s="31">
        <f>70000</f>
        <v>70000</v>
      </c>
      <c r="N55" s="31"/>
      <c r="O55" s="31"/>
      <c r="P55" s="32" t="s">
        <v>40</v>
      </c>
      <c r="Q55" s="32"/>
      <c r="R55" s="32"/>
      <c r="S55" s="32"/>
      <c r="T55" s="33">
        <f>70000</f>
        <v>70000</v>
      </c>
      <c r="U55" s="33"/>
    </row>
    <row r="56" spans="1:21" s="1" customFormat="1" ht="24" customHeight="1">
      <c r="A56" s="29" t="s">
        <v>85</v>
      </c>
      <c r="B56" s="29"/>
      <c r="C56" s="29"/>
      <c r="D56" s="29"/>
      <c r="E56" s="29"/>
      <c r="F56" s="29"/>
      <c r="G56" s="29"/>
      <c r="H56" s="29"/>
      <c r="I56" s="30" t="s">
        <v>72</v>
      </c>
      <c r="J56" s="30"/>
      <c r="K56" s="30" t="s">
        <v>106</v>
      </c>
      <c r="L56" s="30"/>
      <c r="M56" s="31">
        <f>5000</f>
        <v>5000</v>
      </c>
      <c r="N56" s="31"/>
      <c r="O56" s="31"/>
      <c r="P56" s="32" t="s">
        <v>40</v>
      </c>
      <c r="Q56" s="32"/>
      <c r="R56" s="32"/>
      <c r="S56" s="32"/>
      <c r="T56" s="33">
        <f>5000</f>
        <v>5000</v>
      </c>
      <c r="U56" s="33"/>
    </row>
    <row r="57" spans="1:21" s="1" customFormat="1" ht="24" customHeight="1">
      <c r="A57" s="29" t="s">
        <v>85</v>
      </c>
      <c r="B57" s="29"/>
      <c r="C57" s="29"/>
      <c r="D57" s="29"/>
      <c r="E57" s="29"/>
      <c r="F57" s="29"/>
      <c r="G57" s="29"/>
      <c r="H57" s="29"/>
      <c r="I57" s="30" t="s">
        <v>72</v>
      </c>
      <c r="J57" s="30"/>
      <c r="K57" s="30" t="s">
        <v>107</v>
      </c>
      <c r="L57" s="30"/>
      <c r="M57" s="31">
        <f>490000</f>
        <v>490000</v>
      </c>
      <c r="N57" s="31"/>
      <c r="O57" s="31"/>
      <c r="P57" s="32" t="s">
        <v>40</v>
      </c>
      <c r="Q57" s="32"/>
      <c r="R57" s="32"/>
      <c r="S57" s="32"/>
      <c r="T57" s="33">
        <f>490000</f>
        <v>490000</v>
      </c>
      <c r="U57" s="33"/>
    </row>
    <row r="58" spans="1:21" s="1" customFormat="1" ht="24" customHeight="1">
      <c r="A58" s="29" t="s">
        <v>85</v>
      </c>
      <c r="B58" s="29"/>
      <c r="C58" s="29"/>
      <c r="D58" s="29"/>
      <c r="E58" s="29"/>
      <c r="F58" s="29"/>
      <c r="G58" s="29"/>
      <c r="H58" s="29"/>
      <c r="I58" s="30" t="s">
        <v>72</v>
      </c>
      <c r="J58" s="30"/>
      <c r="K58" s="30" t="s">
        <v>108</v>
      </c>
      <c r="L58" s="30"/>
      <c r="M58" s="31">
        <f>10000</f>
        <v>10000</v>
      </c>
      <c r="N58" s="31"/>
      <c r="O58" s="31"/>
      <c r="P58" s="32" t="s">
        <v>40</v>
      </c>
      <c r="Q58" s="32"/>
      <c r="R58" s="32"/>
      <c r="S58" s="32"/>
      <c r="T58" s="33">
        <f>10000</f>
        <v>10000</v>
      </c>
      <c r="U58" s="33"/>
    </row>
    <row r="59" spans="1:21" s="1" customFormat="1" ht="24" customHeight="1">
      <c r="A59" s="29" t="s">
        <v>85</v>
      </c>
      <c r="B59" s="29"/>
      <c r="C59" s="29"/>
      <c r="D59" s="29"/>
      <c r="E59" s="29"/>
      <c r="F59" s="29"/>
      <c r="G59" s="29"/>
      <c r="H59" s="29"/>
      <c r="I59" s="30" t="s">
        <v>72</v>
      </c>
      <c r="J59" s="30"/>
      <c r="K59" s="30" t="s">
        <v>109</v>
      </c>
      <c r="L59" s="30"/>
      <c r="M59" s="31">
        <f>1020000</f>
        <v>1020000</v>
      </c>
      <c r="N59" s="31"/>
      <c r="O59" s="31"/>
      <c r="P59" s="32" t="s">
        <v>40</v>
      </c>
      <c r="Q59" s="32"/>
      <c r="R59" s="32"/>
      <c r="S59" s="32"/>
      <c r="T59" s="33">
        <f>1020000</f>
        <v>1020000</v>
      </c>
      <c r="U59" s="33"/>
    </row>
    <row r="60" spans="1:21" s="1" customFormat="1" ht="24" customHeight="1">
      <c r="A60" s="29" t="s">
        <v>85</v>
      </c>
      <c r="B60" s="29"/>
      <c r="C60" s="29"/>
      <c r="D60" s="29"/>
      <c r="E60" s="29"/>
      <c r="F60" s="29"/>
      <c r="G60" s="29"/>
      <c r="H60" s="29"/>
      <c r="I60" s="30" t="s">
        <v>72</v>
      </c>
      <c r="J60" s="30"/>
      <c r="K60" s="30" t="s">
        <v>110</v>
      </c>
      <c r="L60" s="30"/>
      <c r="M60" s="31">
        <f>550000</f>
        <v>550000</v>
      </c>
      <c r="N60" s="31"/>
      <c r="O60" s="31"/>
      <c r="P60" s="32" t="s">
        <v>40</v>
      </c>
      <c r="Q60" s="32"/>
      <c r="R60" s="32"/>
      <c r="S60" s="32"/>
      <c r="T60" s="33">
        <f>550000</f>
        <v>550000</v>
      </c>
      <c r="U60" s="33"/>
    </row>
    <row r="61" spans="1:21" s="1" customFormat="1" ht="24" customHeight="1">
      <c r="A61" s="29" t="s">
        <v>85</v>
      </c>
      <c r="B61" s="29"/>
      <c r="C61" s="29"/>
      <c r="D61" s="29"/>
      <c r="E61" s="29"/>
      <c r="F61" s="29"/>
      <c r="G61" s="29"/>
      <c r="H61" s="29"/>
      <c r="I61" s="30" t="s">
        <v>72</v>
      </c>
      <c r="J61" s="30"/>
      <c r="K61" s="30" t="s">
        <v>111</v>
      </c>
      <c r="L61" s="30"/>
      <c r="M61" s="31">
        <f>7479600</f>
        <v>7479600</v>
      </c>
      <c r="N61" s="31"/>
      <c r="O61" s="31"/>
      <c r="P61" s="31">
        <f>96600</f>
        <v>96600</v>
      </c>
      <c r="Q61" s="31"/>
      <c r="R61" s="31"/>
      <c r="S61" s="31"/>
      <c r="T61" s="33">
        <f>7383000</f>
        <v>7383000</v>
      </c>
      <c r="U61" s="33"/>
    </row>
    <row r="62" spans="1:21" s="1" customFormat="1" ht="33.75" customHeight="1">
      <c r="A62" s="29" t="s">
        <v>112</v>
      </c>
      <c r="B62" s="29"/>
      <c r="C62" s="29"/>
      <c r="D62" s="29"/>
      <c r="E62" s="29"/>
      <c r="F62" s="29"/>
      <c r="G62" s="29"/>
      <c r="H62" s="29"/>
      <c r="I62" s="30" t="s">
        <v>72</v>
      </c>
      <c r="J62" s="30"/>
      <c r="K62" s="30" t="s">
        <v>113</v>
      </c>
      <c r="L62" s="30"/>
      <c r="M62" s="31">
        <f>2400000</f>
        <v>2400000</v>
      </c>
      <c r="N62" s="31"/>
      <c r="O62" s="31"/>
      <c r="P62" s="32" t="s">
        <v>40</v>
      </c>
      <c r="Q62" s="32"/>
      <c r="R62" s="32"/>
      <c r="S62" s="32"/>
      <c r="T62" s="33">
        <f>2400000</f>
        <v>2400000</v>
      </c>
      <c r="U62" s="33"/>
    </row>
    <row r="63" spans="1:21" s="1" customFormat="1" ht="24" customHeight="1">
      <c r="A63" s="29" t="s">
        <v>85</v>
      </c>
      <c r="B63" s="29"/>
      <c r="C63" s="29"/>
      <c r="D63" s="29"/>
      <c r="E63" s="29"/>
      <c r="F63" s="29"/>
      <c r="G63" s="29"/>
      <c r="H63" s="29"/>
      <c r="I63" s="30" t="s">
        <v>72</v>
      </c>
      <c r="J63" s="30"/>
      <c r="K63" s="30" t="s">
        <v>114</v>
      </c>
      <c r="L63" s="30"/>
      <c r="M63" s="31">
        <f>3000000</f>
        <v>3000000</v>
      </c>
      <c r="N63" s="31"/>
      <c r="O63" s="31"/>
      <c r="P63" s="31">
        <f>328807.69</f>
        <v>328807.69</v>
      </c>
      <c r="Q63" s="31"/>
      <c r="R63" s="31"/>
      <c r="S63" s="31"/>
      <c r="T63" s="33">
        <f>2671192.31</f>
        <v>2671192.31</v>
      </c>
      <c r="U63" s="33"/>
    </row>
    <row r="64" spans="1:21" s="1" customFormat="1" ht="24" customHeight="1">
      <c r="A64" s="29" t="s">
        <v>85</v>
      </c>
      <c r="B64" s="29"/>
      <c r="C64" s="29"/>
      <c r="D64" s="29"/>
      <c r="E64" s="29"/>
      <c r="F64" s="29"/>
      <c r="G64" s="29"/>
      <c r="H64" s="29"/>
      <c r="I64" s="30" t="s">
        <v>72</v>
      </c>
      <c r="J64" s="30"/>
      <c r="K64" s="30" t="s">
        <v>115</v>
      </c>
      <c r="L64" s="30"/>
      <c r="M64" s="31">
        <f>3000</f>
        <v>3000</v>
      </c>
      <c r="N64" s="31"/>
      <c r="O64" s="31"/>
      <c r="P64" s="32" t="s">
        <v>40</v>
      </c>
      <c r="Q64" s="32"/>
      <c r="R64" s="32"/>
      <c r="S64" s="32"/>
      <c r="T64" s="33">
        <f>3000</f>
        <v>3000</v>
      </c>
      <c r="U64" s="33"/>
    </row>
    <row r="65" spans="1:21" s="1" customFormat="1" ht="33.75" customHeight="1">
      <c r="A65" s="29" t="s">
        <v>112</v>
      </c>
      <c r="B65" s="29"/>
      <c r="C65" s="29"/>
      <c r="D65" s="29"/>
      <c r="E65" s="29"/>
      <c r="F65" s="29"/>
      <c r="G65" s="29"/>
      <c r="H65" s="29"/>
      <c r="I65" s="30" t="s">
        <v>72</v>
      </c>
      <c r="J65" s="30"/>
      <c r="K65" s="30" t="s">
        <v>116</v>
      </c>
      <c r="L65" s="30"/>
      <c r="M65" s="31">
        <f>390000</f>
        <v>390000</v>
      </c>
      <c r="N65" s="31"/>
      <c r="O65" s="31"/>
      <c r="P65" s="31">
        <f>28000</f>
        <v>28000</v>
      </c>
      <c r="Q65" s="31"/>
      <c r="R65" s="31"/>
      <c r="S65" s="31"/>
      <c r="T65" s="33">
        <f>362000</f>
        <v>362000</v>
      </c>
      <c r="U65" s="33"/>
    </row>
    <row r="66" spans="1:21" s="1" customFormat="1" ht="33.75" customHeight="1">
      <c r="A66" s="29" t="s">
        <v>112</v>
      </c>
      <c r="B66" s="29"/>
      <c r="C66" s="29"/>
      <c r="D66" s="29"/>
      <c r="E66" s="29"/>
      <c r="F66" s="29"/>
      <c r="G66" s="29"/>
      <c r="H66" s="29"/>
      <c r="I66" s="30" t="s">
        <v>72</v>
      </c>
      <c r="J66" s="30"/>
      <c r="K66" s="30" t="s">
        <v>117</v>
      </c>
      <c r="L66" s="30"/>
      <c r="M66" s="31">
        <f>168400</f>
        <v>168400</v>
      </c>
      <c r="N66" s="31"/>
      <c r="O66" s="31"/>
      <c r="P66" s="32" t="s">
        <v>40</v>
      </c>
      <c r="Q66" s="32"/>
      <c r="R66" s="32"/>
      <c r="S66" s="32"/>
      <c r="T66" s="33">
        <f>168400</f>
        <v>168400</v>
      </c>
      <c r="U66" s="33"/>
    </row>
    <row r="67" spans="1:21" s="1" customFormat="1" ht="33.75" customHeight="1">
      <c r="A67" s="29" t="s">
        <v>112</v>
      </c>
      <c r="B67" s="29"/>
      <c r="C67" s="29"/>
      <c r="D67" s="29"/>
      <c r="E67" s="29"/>
      <c r="F67" s="29"/>
      <c r="G67" s="29"/>
      <c r="H67" s="29"/>
      <c r="I67" s="30" t="s">
        <v>72</v>
      </c>
      <c r="J67" s="30"/>
      <c r="K67" s="30" t="s">
        <v>118</v>
      </c>
      <c r="L67" s="30"/>
      <c r="M67" s="31">
        <f>9757600</f>
        <v>9757600</v>
      </c>
      <c r="N67" s="31"/>
      <c r="O67" s="31"/>
      <c r="P67" s="31">
        <f>231700</f>
        <v>231700</v>
      </c>
      <c r="Q67" s="31"/>
      <c r="R67" s="31"/>
      <c r="S67" s="31"/>
      <c r="T67" s="33">
        <f>9525900</f>
        <v>9525900</v>
      </c>
      <c r="U67" s="33"/>
    </row>
    <row r="68" spans="1:21" s="1" customFormat="1" ht="13.5" customHeight="1">
      <c r="A68" s="29" t="s">
        <v>119</v>
      </c>
      <c r="B68" s="29"/>
      <c r="C68" s="29"/>
      <c r="D68" s="29"/>
      <c r="E68" s="29"/>
      <c r="F68" s="29"/>
      <c r="G68" s="29"/>
      <c r="H68" s="29"/>
      <c r="I68" s="30" t="s">
        <v>72</v>
      </c>
      <c r="J68" s="30"/>
      <c r="K68" s="30" t="s">
        <v>120</v>
      </c>
      <c r="L68" s="30"/>
      <c r="M68" s="31">
        <f>74000</f>
        <v>74000</v>
      </c>
      <c r="N68" s="31"/>
      <c r="O68" s="31"/>
      <c r="P68" s="32" t="s">
        <v>40</v>
      </c>
      <c r="Q68" s="32"/>
      <c r="R68" s="32"/>
      <c r="S68" s="32"/>
      <c r="T68" s="33">
        <f>74000</f>
        <v>74000</v>
      </c>
      <c r="U68" s="33"/>
    </row>
    <row r="69" spans="1:21" s="1" customFormat="1" ht="24" customHeight="1">
      <c r="A69" s="29" t="s">
        <v>85</v>
      </c>
      <c r="B69" s="29"/>
      <c r="C69" s="29"/>
      <c r="D69" s="29"/>
      <c r="E69" s="29"/>
      <c r="F69" s="29"/>
      <c r="G69" s="29"/>
      <c r="H69" s="29"/>
      <c r="I69" s="30" t="s">
        <v>72</v>
      </c>
      <c r="J69" s="30"/>
      <c r="K69" s="30" t="s">
        <v>121</v>
      </c>
      <c r="L69" s="30"/>
      <c r="M69" s="31">
        <f>130000</f>
        <v>130000</v>
      </c>
      <c r="N69" s="31"/>
      <c r="O69" s="31"/>
      <c r="P69" s="32" t="s">
        <v>40</v>
      </c>
      <c r="Q69" s="32"/>
      <c r="R69" s="32"/>
      <c r="S69" s="32"/>
      <c r="T69" s="33">
        <f>130000</f>
        <v>130000</v>
      </c>
      <c r="U69" s="33"/>
    </row>
    <row r="70" spans="1:21" s="1" customFormat="1" ht="33.75" customHeight="1">
      <c r="A70" s="29" t="s">
        <v>112</v>
      </c>
      <c r="B70" s="29"/>
      <c r="C70" s="29"/>
      <c r="D70" s="29"/>
      <c r="E70" s="29"/>
      <c r="F70" s="29"/>
      <c r="G70" s="29"/>
      <c r="H70" s="29"/>
      <c r="I70" s="30" t="s">
        <v>72</v>
      </c>
      <c r="J70" s="30"/>
      <c r="K70" s="30" t="s">
        <v>122</v>
      </c>
      <c r="L70" s="30"/>
      <c r="M70" s="31">
        <f>162200</f>
        <v>162200</v>
      </c>
      <c r="N70" s="31"/>
      <c r="O70" s="31"/>
      <c r="P70" s="32" t="s">
        <v>40</v>
      </c>
      <c r="Q70" s="32"/>
      <c r="R70" s="32"/>
      <c r="S70" s="32"/>
      <c r="T70" s="33">
        <f>162200</f>
        <v>162200</v>
      </c>
      <c r="U70" s="33"/>
    </row>
    <row r="71" spans="1:21" s="1" customFormat="1" ht="13.5" customHeight="1">
      <c r="A71" s="29" t="s">
        <v>119</v>
      </c>
      <c r="B71" s="29"/>
      <c r="C71" s="29"/>
      <c r="D71" s="29"/>
      <c r="E71" s="29"/>
      <c r="F71" s="29"/>
      <c r="G71" s="29"/>
      <c r="H71" s="29"/>
      <c r="I71" s="30" t="s">
        <v>72</v>
      </c>
      <c r="J71" s="30"/>
      <c r="K71" s="30" t="s">
        <v>123</v>
      </c>
      <c r="L71" s="30"/>
      <c r="M71" s="31">
        <f>283200</f>
        <v>283200</v>
      </c>
      <c r="N71" s="31"/>
      <c r="O71" s="31"/>
      <c r="P71" s="32" t="s">
        <v>40</v>
      </c>
      <c r="Q71" s="32"/>
      <c r="R71" s="32"/>
      <c r="S71" s="32"/>
      <c r="T71" s="33">
        <f>283200</f>
        <v>283200</v>
      </c>
      <c r="U71" s="33"/>
    </row>
    <row r="72" spans="1:21" s="1" customFormat="1" ht="13.5" customHeight="1">
      <c r="A72" s="29" t="s">
        <v>124</v>
      </c>
      <c r="B72" s="29"/>
      <c r="C72" s="29"/>
      <c r="D72" s="29"/>
      <c r="E72" s="29"/>
      <c r="F72" s="29"/>
      <c r="G72" s="29"/>
      <c r="H72" s="29"/>
      <c r="I72" s="30" t="s">
        <v>72</v>
      </c>
      <c r="J72" s="30"/>
      <c r="K72" s="30" t="s">
        <v>125</v>
      </c>
      <c r="L72" s="30"/>
      <c r="M72" s="31">
        <f>900000</f>
        <v>900000</v>
      </c>
      <c r="N72" s="31"/>
      <c r="O72" s="31"/>
      <c r="P72" s="32" t="s">
        <v>40</v>
      </c>
      <c r="Q72" s="32"/>
      <c r="R72" s="32"/>
      <c r="S72" s="32"/>
      <c r="T72" s="33">
        <f>900000</f>
        <v>900000</v>
      </c>
      <c r="U72" s="33"/>
    </row>
    <row r="73" spans="1:21" s="1" customFormat="1" ht="15" customHeight="1">
      <c r="A73" s="34" t="s">
        <v>126</v>
      </c>
      <c r="B73" s="34"/>
      <c r="C73" s="34"/>
      <c r="D73" s="34"/>
      <c r="E73" s="34"/>
      <c r="F73" s="34"/>
      <c r="G73" s="34"/>
      <c r="H73" s="34"/>
      <c r="I73" s="35" t="s">
        <v>127</v>
      </c>
      <c r="J73" s="35"/>
      <c r="K73" s="35" t="s">
        <v>35</v>
      </c>
      <c r="L73" s="35"/>
      <c r="M73" s="36">
        <f>0</f>
        <v>0</v>
      </c>
      <c r="N73" s="36"/>
      <c r="O73" s="36"/>
      <c r="P73" s="36">
        <f>1153515.03</f>
        <v>1153515.03</v>
      </c>
      <c r="Q73" s="36"/>
      <c r="R73" s="36"/>
      <c r="S73" s="36"/>
      <c r="T73" s="37" t="s">
        <v>35</v>
      </c>
      <c r="U73" s="37"/>
    </row>
    <row r="74" spans="1:21" s="1" customFormat="1" ht="13.5" customHeight="1">
      <c r="A74" s="7" t="s">
        <v>10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</row>
    <row r="75" spans="1:21" s="1" customFormat="1" ht="13.5" customHeight="1">
      <c r="A75" s="12" t="s">
        <v>128</v>
      </c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</row>
    <row r="76" spans="1:21" s="1" customFormat="1" ht="45.75" customHeight="1">
      <c r="A76" s="13" t="s">
        <v>21</v>
      </c>
      <c r="B76" s="13"/>
      <c r="C76" s="13"/>
      <c r="D76" s="13"/>
      <c r="E76" s="13"/>
      <c r="F76" s="13"/>
      <c r="G76" s="13"/>
      <c r="H76" s="13"/>
      <c r="I76" s="13" t="s">
        <v>22</v>
      </c>
      <c r="J76" s="13"/>
      <c r="K76" s="13" t="s">
        <v>129</v>
      </c>
      <c r="L76" s="13"/>
      <c r="M76" s="14" t="s">
        <v>24</v>
      </c>
      <c r="N76" s="14"/>
      <c r="O76" s="14"/>
      <c r="P76" s="14" t="s">
        <v>25</v>
      </c>
      <c r="Q76" s="14"/>
      <c r="R76" s="14"/>
      <c r="S76" s="14"/>
      <c r="T76" s="15" t="s">
        <v>26</v>
      </c>
      <c r="U76" s="15"/>
    </row>
    <row r="77" spans="1:21" s="1" customFormat="1" ht="12.75" customHeight="1">
      <c r="A77" s="16" t="s">
        <v>27</v>
      </c>
      <c r="B77" s="16"/>
      <c r="C77" s="16"/>
      <c r="D77" s="16"/>
      <c r="E77" s="16"/>
      <c r="F77" s="16"/>
      <c r="G77" s="16"/>
      <c r="H77" s="16"/>
      <c r="I77" s="16" t="s">
        <v>28</v>
      </c>
      <c r="J77" s="16"/>
      <c r="K77" s="16" t="s">
        <v>29</v>
      </c>
      <c r="L77" s="16"/>
      <c r="M77" s="17" t="s">
        <v>30</v>
      </c>
      <c r="N77" s="17"/>
      <c r="O77" s="17"/>
      <c r="P77" s="17" t="s">
        <v>31</v>
      </c>
      <c r="Q77" s="17"/>
      <c r="R77" s="17"/>
      <c r="S77" s="17"/>
      <c r="T77" s="18" t="s">
        <v>32</v>
      </c>
      <c r="U77" s="18"/>
    </row>
    <row r="78" spans="1:21" s="1" customFormat="1" ht="13.5" customHeight="1">
      <c r="A78" s="19" t="s">
        <v>130</v>
      </c>
      <c r="B78" s="19"/>
      <c r="C78" s="19"/>
      <c r="D78" s="19"/>
      <c r="E78" s="19"/>
      <c r="F78" s="19"/>
      <c r="G78" s="19"/>
      <c r="H78" s="19"/>
      <c r="I78" s="20" t="s">
        <v>131</v>
      </c>
      <c r="J78" s="20"/>
      <c r="K78" s="20" t="s">
        <v>35</v>
      </c>
      <c r="L78" s="20"/>
      <c r="M78" s="38">
        <f>0</f>
        <v>0</v>
      </c>
      <c r="N78" s="38"/>
      <c r="O78" s="38"/>
      <c r="P78" s="21">
        <f>-1153515.03</f>
        <v>-1153515.03</v>
      </c>
      <c r="Q78" s="21"/>
      <c r="R78" s="21"/>
      <c r="S78" s="21"/>
      <c r="T78" s="39">
        <f>0</f>
        <v>0</v>
      </c>
      <c r="U78" s="39"/>
    </row>
    <row r="79" spans="1:21" s="1" customFormat="1" ht="13.5" customHeight="1">
      <c r="A79" s="40" t="s">
        <v>132</v>
      </c>
      <c r="B79" s="40"/>
      <c r="C79" s="40"/>
      <c r="D79" s="40"/>
      <c r="E79" s="40"/>
      <c r="F79" s="40"/>
      <c r="G79" s="40"/>
      <c r="H79" s="40"/>
      <c r="I79" s="41" t="s">
        <v>10</v>
      </c>
      <c r="J79" s="41"/>
      <c r="K79" s="41" t="s">
        <v>10</v>
      </c>
      <c r="L79" s="41"/>
      <c r="M79" s="42" t="s">
        <v>10</v>
      </c>
      <c r="N79" s="42"/>
      <c r="O79" s="42"/>
      <c r="P79" s="43" t="s">
        <v>10</v>
      </c>
      <c r="Q79" s="43"/>
      <c r="R79" s="43"/>
      <c r="S79" s="43"/>
      <c r="T79" s="44" t="s">
        <v>10</v>
      </c>
      <c r="U79" s="44"/>
    </row>
    <row r="80" spans="1:21" s="1" customFormat="1" ht="13.5" customHeight="1">
      <c r="A80" s="23" t="s">
        <v>133</v>
      </c>
      <c r="B80" s="23"/>
      <c r="C80" s="23"/>
      <c r="D80" s="23"/>
      <c r="E80" s="23"/>
      <c r="F80" s="23"/>
      <c r="G80" s="23"/>
      <c r="H80" s="23"/>
      <c r="I80" s="45" t="s">
        <v>134</v>
      </c>
      <c r="J80" s="45"/>
      <c r="K80" s="24" t="s">
        <v>35</v>
      </c>
      <c r="L80" s="24"/>
      <c r="M80" s="46">
        <f>0</f>
        <v>0</v>
      </c>
      <c r="N80" s="46"/>
      <c r="O80" s="46"/>
      <c r="P80" s="27" t="s">
        <v>40</v>
      </c>
      <c r="Q80" s="27"/>
      <c r="R80" s="27"/>
      <c r="S80" s="27"/>
      <c r="T80" s="47">
        <f>0</f>
        <v>0</v>
      </c>
      <c r="U80" s="47"/>
    </row>
    <row r="81" spans="1:21" s="1" customFormat="1" ht="24" customHeight="1">
      <c r="A81" s="29" t="s">
        <v>135</v>
      </c>
      <c r="B81" s="29"/>
      <c r="C81" s="29"/>
      <c r="D81" s="29"/>
      <c r="E81" s="29"/>
      <c r="F81" s="29"/>
      <c r="G81" s="29"/>
      <c r="H81" s="29"/>
      <c r="I81" s="30" t="s">
        <v>134</v>
      </c>
      <c r="J81" s="30"/>
      <c r="K81" s="30" t="s">
        <v>136</v>
      </c>
      <c r="L81" s="30"/>
      <c r="M81" s="48">
        <f>6331200</f>
        <v>6331200</v>
      </c>
      <c r="N81" s="48"/>
      <c r="O81" s="48"/>
      <c r="P81" s="32" t="s">
        <v>40</v>
      </c>
      <c r="Q81" s="32"/>
      <c r="R81" s="32"/>
      <c r="S81" s="32"/>
      <c r="T81" s="49">
        <f>6331200</f>
        <v>6331200</v>
      </c>
      <c r="U81" s="49"/>
    </row>
    <row r="82" spans="1:21" s="1" customFormat="1" ht="24" customHeight="1">
      <c r="A82" s="29" t="s">
        <v>137</v>
      </c>
      <c r="B82" s="29"/>
      <c r="C82" s="29"/>
      <c r="D82" s="29"/>
      <c r="E82" s="29"/>
      <c r="F82" s="29"/>
      <c r="G82" s="29"/>
      <c r="H82" s="29"/>
      <c r="I82" s="30" t="s">
        <v>134</v>
      </c>
      <c r="J82" s="30"/>
      <c r="K82" s="30" t="s">
        <v>138</v>
      </c>
      <c r="L82" s="30"/>
      <c r="M82" s="48">
        <f>-6331200</f>
        <v>-6331200</v>
      </c>
      <c r="N82" s="48"/>
      <c r="O82" s="48"/>
      <c r="P82" s="32" t="s">
        <v>40</v>
      </c>
      <c r="Q82" s="32"/>
      <c r="R82" s="32"/>
      <c r="S82" s="32"/>
      <c r="T82" s="49">
        <f>-6331200</f>
        <v>-6331200</v>
      </c>
      <c r="U82" s="49"/>
    </row>
    <row r="83" spans="1:21" s="1" customFormat="1" ht="0.75" customHeight="1">
      <c r="A83" s="50" t="s">
        <v>10</v>
      </c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</row>
    <row r="84" spans="1:21" s="1" customFormat="1" ht="13.5" customHeight="1">
      <c r="A84" s="29" t="s">
        <v>139</v>
      </c>
      <c r="B84" s="29"/>
      <c r="C84" s="29"/>
      <c r="D84" s="29"/>
      <c r="E84" s="29"/>
      <c r="F84" s="29"/>
      <c r="G84" s="29"/>
      <c r="H84" s="29"/>
      <c r="I84" s="41" t="s">
        <v>140</v>
      </c>
      <c r="J84" s="41"/>
      <c r="K84" s="41" t="s">
        <v>35</v>
      </c>
      <c r="L84" s="41"/>
      <c r="M84" s="42" t="s">
        <v>40</v>
      </c>
      <c r="N84" s="42"/>
      <c r="O84" s="42"/>
      <c r="P84" s="32" t="s">
        <v>40</v>
      </c>
      <c r="Q84" s="32"/>
      <c r="R84" s="32"/>
      <c r="S84" s="32"/>
      <c r="T84" s="44" t="s">
        <v>40</v>
      </c>
      <c r="U84" s="44"/>
    </row>
    <row r="85" spans="1:21" s="1" customFormat="1" ht="13.5" customHeight="1">
      <c r="A85" s="29" t="s">
        <v>10</v>
      </c>
      <c r="B85" s="29"/>
      <c r="C85" s="29"/>
      <c r="D85" s="29"/>
      <c r="E85" s="29"/>
      <c r="F85" s="29"/>
      <c r="G85" s="29"/>
      <c r="H85" s="29"/>
      <c r="I85" s="30" t="s">
        <v>140</v>
      </c>
      <c r="J85" s="30"/>
      <c r="K85" s="30" t="s">
        <v>10</v>
      </c>
      <c r="L85" s="30"/>
      <c r="M85" s="51" t="s">
        <v>40</v>
      </c>
      <c r="N85" s="51"/>
      <c r="O85" s="51"/>
      <c r="P85" s="32" t="s">
        <v>40</v>
      </c>
      <c r="Q85" s="32"/>
      <c r="R85" s="32"/>
      <c r="S85" s="32"/>
      <c r="T85" s="52" t="s">
        <v>40</v>
      </c>
      <c r="U85" s="52"/>
    </row>
    <row r="86" spans="1:21" s="1" customFormat="1" ht="13.5" customHeight="1">
      <c r="A86" s="29" t="s">
        <v>141</v>
      </c>
      <c r="B86" s="29"/>
      <c r="C86" s="29"/>
      <c r="D86" s="29"/>
      <c r="E86" s="29"/>
      <c r="F86" s="29"/>
      <c r="G86" s="29"/>
      <c r="H86" s="29"/>
      <c r="I86" s="30" t="s">
        <v>142</v>
      </c>
      <c r="J86" s="30"/>
      <c r="K86" s="30" t="s">
        <v>143</v>
      </c>
      <c r="L86" s="30"/>
      <c r="M86" s="48">
        <f>0</f>
        <v>0</v>
      </c>
      <c r="N86" s="48"/>
      <c r="O86" s="48"/>
      <c r="P86" s="31">
        <f>-1153515.03</f>
        <v>-1153515.03</v>
      </c>
      <c r="Q86" s="31"/>
      <c r="R86" s="31"/>
      <c r="S86" s="31"/>
      <c r="T86" s="49">
        <f>0</f>
        <v>0</v>
      </c>
      <c r="U86" s="49"/>
    </row>
    <row r="87" spans="1:21" s="1" customFormat="1" ht="13.5" customHeight="1">
      <c r="A87" s="29" t="s">
        <v>144</v>
      </c>
      <c r="B87" s="29"/>
      <c r="C87" s="29"/>
      <c r="D87" s="29"/>
      <c r="E87" s="29"/>
      <c r="F87" s="29"/>
      <c r="G87" s="29"/>
      <c r="H87" s="29"/>
      <c r="I87" s="30" t="s">
        <v>145</v>
      </c>
      <c r="J87" s="30"/>
      <c r="K87" s="30" t="s">
        <v>146</v>
      </c>
      <c r="L87" s="30"/>
      <c r="M87" s="48">
        <f>-54260900</f>
        <v>-54260900</v>
      </c>
      <c r="N87" s="48"/>
      <c r="O87" s="48"/>
      <c r="P87" s="31">
        <f>-2082760.15</f>
        <v>-2082760.15</v>
      </c>
      <c r="Q87" s="31"/>
      <c r="R87" s="31"/>
      <c r="S87" s="31"/>
      <c r="T87" s="53" t="s">
        <v>35</v>
      </c>
      <c r="U87" s="53"/>
    </row>
    <row r="88" spans="1:21" s="1" customFormat="1" ht="13.5" customHeight="1">
      <c r="A88" s="29" t="s">
        <v>147</v>
      </c>
      <c r="B88" s="29"/>
      <c r="C88" s="29"/>
      <c r="D88" s="29"/>
      <c r="E88" s="29"/>
      <c r="F88" s="29"/>
      <c r="G88" s="29"/>
      <c r="H88" s="29"/>
      <c r="I88" s="30" t="s">
        <v>148</v>
      </c>
      <c r="J88" s="30"/>
      <c r="K88" s="30" t="s">
        <v>149</v>
      </c>
      <c r="L88" s="30"/>
      <c r="M88" s="48">
        <f>54260900</f>
        <v>54260900</v>
      </c>
      <c r="N88" s="48"/>
      <c r="O88" s="48"/>
      <c r="P88" s="31">
        <f>929245.12</f>
        <v>929245.12</v>
      </c>
      <c r="Q88" s="31"/>
      <c r="R88" s="31"/>
      <c r="S88" s="31"/>
      <c r="T88" s="53" t="s">
        <v>35</v>
      </c>
      <c r="U88" s="53"/>
    </row>
    <row r="89" spans="1:21" s="1" customFormat="1" ht="13.5" customHeight="1">
      <c r="A89" s="55" t="s">
        <v>10</v>
      </c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</row>
    <row r="90" spans="1:21" s="1" customFormat="1" ht="13.5" customHeight="1">
      <c r="A90" s="7" t="s">
        <v>10</v>
      </c>
      <c r="B90" s="7"/>
      <c r="C90" s="7"/>
      <c r="D90" s="7"/>
      <c r="E90" s="7"/>
      <c r="F90" s="54" t="s">
        <v>10</v>
      </c>
      <c r="G90" s="54"/>
      <c r="H90" s="54"/>
      <c r="I90" s="54"/>
      <c r="J90" s="54"/>
      <c r="K90" s="54" t="s">
        <v>150</v>
      </c>
      <c r="L90" s="54"/>
      <c r="M90" s="54"/>
      <c r="N90" s="54"/>
      <c r="O90" s="7" t="s">
        <v>10</v>
      </c>
      <c r="P90" s="7"/>
      <c r="Q90" s="7"/>
      <c r="R90" s="7"/>
      <c r="S90" s="7"/>
      <c r="T90" s="7"/>
      <c r="U90" s="7"/>
    </row>
    <row r="91" spans="1:21" s="1" customFormat="1" ht="13.5" customHeight="1">
      <c r="A91" s="7" t="s">
        <v>10</v>
      </c>
      <c r="B91" s="7"/>
      <c r="C91" s="7"/>
      <c r="D91" s="7"/>
      <c r="E91" s="7"/>
      <c r="F91" s="10" t="s">
        <v>10</v>
      </c>
      <c r="G91" s="56" t="s">
        <v>151</v>
      </c>
      <c r="H91" s="56"/>
      <c r="I91" s="56"/>
      <c r="J91" s="10" t="s">
        <v>10</v>
      </c>
      <c r="K91" s="10" t="s">
        <v>10</v>
      </c>
      <c r="L91" s="56" t="s">
        <v>152</v>
      </c>
      <c r="M91" s="56"/>
      <c r="N91" s="7" t="s">
        <v>10</v>
      </c>
      <c r="O91" s="7"/>
      <c r="P91" s="7"/>
      <c r="Q91" s="7"/>
      <c r="R91" s="7"/>
      <c r="S91" s="7"/>
      <c r="T91" s="7"/>
      <c r="U91" s="7"/>
    </row>
    <row r="92" spans="1:21" s="1" customFormat="1" ht="7.5" customHeight="1">
      <c r="A92" s="7" t="s">
        <v>10</v>
      </c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</row>
    <row r="93" spans="1:21" s="1" customFormat="1" ht="13.5" customHeight="1">
      <c r="A93" s="7" t="s">
        <v>10</v>
      </c>
      <c r="B93" s="7"/>
      <c r="C93" s="7"/>
      <c r="D93" s="7"/>
      <c r="E93" s="7"/>
      <c r="F93" s="54" t="s">
        <v>10</v>
      </c>
      <c r="G93" s="54"/>
      <c r="H93" s="54"/>
      <c r="I93" s="54"/>
      <c r="J93" s="54"/>
      <c r="K93" s="54" t="s">
        <v>153</v>
      </c>
      <c r="L93" s="54"/>
      <c r="M93" s="54"/>
      <c r="N93" s="54"/>
      <c r="O93" s="7" t="s">
        <v>10</v>
      </c>
      <c r="P93" s="7"/>
      <c r="Q93" s="7"/>
      <c r="R93" s="7"/>
      <c r="S93" s="7"/>
      <c r="T93" s="7"/>
      <c r="U93" s="7"/>
    </row>
    <row r="94" spans="1:21" s="1" customFormat="1" ht="13.5" customHeight="1">
      <c r="A94" s="7" t="s">
        <v>10</v>
      </c>
      <c r="B94" s="7"/>
      <c r="C94" s="7"/>
      <c r="D94" s="7"/>
      <c r="E94" s="7"/>
      <c r="F94" s="10" t="s">
        <v>10</v>
      </c>
      <c r="G94" s="56" t="s">
        <v>151</v>
      </c>
      <c r="H94" s="56"/>
      <c r="I94" s="56"/>
      <c r="J94" s="10" t="s">
        <v>10</v>
      </c>
      <c r="K94" s="10" t="s">
        <v>10</v>
      </c>
      <c r="L94" s="56" t="s">
        <v>152</v>
      </c>
      <c r="M94" s="56"/>
      <c r="N94" s="7" t="s">
        <v>10</v>
      </c>
      <c r="O94" s="7"/>
      <c r="P94" s="7"/>
      <c r="Q94" s="7"/>
      <c r="R94" s="7"/>
      <c r="S94" s="7"/>
      <c r="T94" s="7"/>
      <c r="U94" s="7"/>
    </row>
    <row r="95" spans="1:21" s="1" customFormat="1" ht="15.75" customHeight="1">
      <c r="A95" s="7" t="s">
        <v>10</v>
      </c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</row>
    <row r="96" spans="1:21" s="1" customFormat="1" ht="13.5" customHeight="1">
      <c r="A96" s="57" t="s">
        <v>155</v>
      </c>
      <c r="B96" s="57"/>
      <c r="C96" s="57"/>
      <c r="D96" s="57"/>
      <c r="E96" s="57"/>
      <c r="F96" s="57"/>
      <c r="G96" s="57"/>
      <c r="H96" s="7" t="s">
        <v>10</v>
      </c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</row>
    <row r="97" spans="1:21" s="1" customFormat="1" ht="13.5" customHeight="1">
      <c r="A97" s="4" t="s">
        <v>154</v>
      </c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</row>
  </sheetData>
  <sheetProtection/>
  <mergeCells count="487">
    <mergeCell ref="A95:U95"/>
    <mergeCell ref="A96:G96"/>
    <mergeCell ref="H96:U96"/>
    <mergeCell ref="A97:U97"/>
    <mergeCell ref="A92:U92"/>
    <mergeCell ref="A93:E93"/>
    <mergeCell ref="F93:J93"/>
    <mergeCell ref="K93:N93"/>
    <mergeCell ref="O93:U93"/>
    <mergeCell ref="A94:E94"/>
    <mergeCell ref="G94:I94"/>
    <mergeCell ref="L94:M94"/>
    <mergeCell ref="N94:U94"/>
    <mergeCell ref="A89:U89"/>
    <mergeCell ref="A90:E90"/>
    <mergeCell ref="F90:J90"/>
    <mergeCell ref="K90:N90"/>
    <mergeCell ref="O90:U90"/>
    <mergeCell ref="A91:E91"/>
    <mergeCell ref="G91:I91"/>
    <mergeCell ref="L91:M91"/>
    <mergeCell ref="N91:U91"/>
    <mergeCell ref="A88:H88"/>
    <mergeCell ref="I88:J88"/>
    <mergeCell ref="K88:L88"/>
    <mergeCell ref="M88:O88"/>
    <mergeCell ref="P88:S88"/>
    <mergeCell ref="T88:U88"/>
    <mergeCell ref="A87:H87"/>
    <mergeCell ref="I87:J87"/>
    <mergeCell ref="K87:L87"/>
    <mergeCell ref="M87:O87"/>
    <mergeCell ref="P87:S87"/>
    <mergeCell ref="T87:U87"/>
    <mergeCell ref="A86:H86"/>
    <mergeCell ref="I86:J86"/>
    <mergeCell ref="K86:L86"/>
    <mergeCell ref="M86:O86"/>
    <mergeCell ref="P86:S86"/>
    <mergeCell ref="T86:U86"/>
    <mergeCell ref="A85:H85"/>
    <mergeCell ref="I85:J85"/>
    <mergeCell ref="K85:L85"/>
    <mergeCell ref="M85:O85"/>
    <mergeCell ref="P85:S85"/>
    <mergeCell ref="T85:U85"/>
    <mergeCell ref="A83:U83"/>
    <mergeCell ref="A84:H84"/>
    <mergeCell ref="I84:J84"/>
    <mergeCell ref="K84:L84"/>
    <mergeCell ref="M84:O84"/>
    <mergeCell ref="P84:S84"/>
    <mergeCell ref="T84:U84"/>
    <mergeCell ref="A82:H82"/>
    <mergeCell ref="I82:J82"/>
    <mergeCell ref="K82:L82"/>
    <mergeCell ref="M82:O82"/>
    <mergeCell ref="P82:S82"/>
    <mergeCell ref="T82:U82"/>
    <mergeCell ref="A81:H81"/>
    <mergeCell ref="I81:J81"/>
    <mergeCell ref="K81:L81"/>
    <mergeCell ref="M81:O81"/>
    <mergeCell ref="P81:S81"/>
    <mergeCell ref="T81:U81"/>
    <mergeCell ref="A80:H80"/>
    <mergeCell ref="I80:J80"/>
    <mergeCell ref="K80:L80"/>
    <mergeCell ref="M80:O80"/>
    <mergeCell ref="P80:S80"/>
    <mergeCell ref="T80:U80"/>
    <mergeCell ref="A79:H79"/>
    <mergeCell ref="I79:J79"/>
    <mergeCell ref="K79:L79"/>
    <mergeCell ref="M79:O79"/>
    <mergeCell ref="P79:S79"/>
    <mergeCell ref="T79:U79"/>
    <mergeCell ref="A78:H78"/>
    <mergeCell ref="I78:J78"/>
    <mergeCell ref="K78:L78"/>
    <mergeCell ref="M78:O78"/>
    <mergeCell ref="P78:S78"/>
    <mergeCell ref="T78:U78"/>
    <mergeCell ref="A77:H77"/>
    <mergeCell ref="I77:J77"/>
    <mergeCell ref="K77:L77"/>
    <mergeCell ref="M77:O77"/>
    <mergeCell ref="P77:S77"/>
    <mergeCell ref="T77:U77"/>
    <mergeCell ref="A74:U74"/>
    <mergeCell ref="A75:U75"/>
    <mergeCell ref="A76:H76"/>
    <mergeCell ref="I76:J76"/>
    <mergeCell ref="K76:L76"/>
    <mergeCell ref="M76:O76"/>
    <mergeCell ref="P76:S76"/>
    <mergeCell ref="T76:U76"/>
    <mergeCell ref="A73:H73"/>
    <mergeCell ref="I73:J73"/>
    <mergeCell ref="K73:L73"/>
    <mergeCell ref="M73:O73"/>
    <mergeCell ref="P73:S73"/>
    <mergeCell ref="T73:U73"/>
    <mergeCell ref="A72:H72"/>
    <mergeCell ref="I72:J72"/>
    <mergeCell ref="K72:L72"/>
    <mergeCell ref="M72:O72"/>
    <mergeCell ref="P72:S72"/>
    <mergeCell ref="T72:U72"/>
    <mergeCell ref="A71:H71"/>
    <mergeCell ref="I71:J71"/>
    <mergeCell ref="K71:L71"/>
    <mergeCell ref="M71:O71"/>
    <mergeCell ref="P71:S71"/>
    <mergeCell ref="T71:U71"/>
    <mergeCell ref="A70:H70"/>
    <mergeCell ref="I70:J70"/>
    <mergeCell ref="K70:L70"/>
    <mergeCell ref="M70:O70"/>
    <mergeCell ref="P70:S70"/>
    <mergeCell ref="T70:U70"/>
    <mergeCell ref="A69:H69"/>
    <mergeCell ref="I69:J69"/>
    <mergeCell ref="K69:L69"/>
    <mergeCell ref="M69:O69"/>
    <mergeCell ref="P69:S69"/>
    <mergeCell ref="T69:U69"/>
    <mergeCell ref="A68:H68"/>
    <mergeCell ref="I68:J68"/>
    <mergeCell ref="K68:L68"/>
    <mergeCell ref="M68:O68"/>
    <mergeCell ref="P68:S68"/>
    <mergeCell ref="T68:U68"/>
    <mergeCell ref="A67:H67"/>
    <mergeCell ref="I67:J67"/>
    <mergeCell ref="K67:L67"/>
    <mergeCell ref="M67:O67"/>
    <mergeCell ref="P67:S67"/>
    <mergeCell ref="T67:U67"/>
    <mergeCell ref="A66:H66"/>
    <mergeCell ref="I66:J66"/>
    <mergeCell ref="K66:L66"/>
    <mergeCell ref="M66:O66"/>
    <mergeCell ref="P66:S66"/>
    <mergeCell ref="T66:U66"/>
    <mergeCell ref="A65:H65"/>
    <mergeCell ref="I65:J65"/>
    <mergeCell ref="K65:L65"/>
    <mergeCell ref="M65:O65"/>
    <mergeCell ref="P65:S65"/>
    <mergeCell ref="T65:U65"/>
    <mergeCell ref="A64:H64"/>
    <mergeCell ref="I64:J64"/>
    <mergeCell ref="K64:L64"/>
    <mergeCell ref="M64:O64"/>
    <mergeCell ref="P64:S64"/>
    <mergeCell ref="T64:U64"/>
    <mergeCell ref="A63:H63"/>
    <mergeCell ref="I63:J63"/>
    <mergeCell ref="K63:L63"/>
    <mergeCell ref="M63:O63"/>
    <mergeCell ref="P63:S63"/>
    <mergeCell ref="T63:U63"/>
    <mergeCell ref="A62:H62"/>
    <mergeCell ref="I62:J62"/>
    <mergeCell ref="K62:L62"/>
    <mergeCell ref="M62:O62"/>
    <mergeCell ref="P62:S62"/>
    <mergeCell ref="T62:U62"/>
    <mergeCell ref="A61:H61"/>
    <mergeCell ref="I61:J61"/>
    <mergeCell ref="K61:L61"/>
    <mergeCell ref="M61:O61"/>
    <mergeCell ref="P61:S61"/>
    <mergeCell ref="T61:U61"/>
    <mergeCell ref="A60:H60"/>
    <mergeCell ref="I60:J60"/>
    <mergeCell ref="K60:L60"/>
    <mergeCell ref="M60:O60"/>
    <mergeCell ref="P60:S60"/>
    <mergeCell ref="T60:U60"/>
    <mergeCell ref="A59:H59"/>
    <mergeCell ref="I59:J59"/>
    <mergeCell ref="K59:L59"/>
    <mergeCell ref="M59:O59"/>
    <mergeCell ref="P59:S59"/>
    <mergeCell ref="T59:U59"/>
    <mergeCell ref="A58:H58"/>
    <mergeCell ref="I58:J58"/>
    <mergeCell ref="K58:L58"/>
    <mergeCell ref="M58:O58"/>
    <mergeCell ref="P58:S58"/>
    <mergeCell ref="T58:U58"/>
    <mergeCell ref="A57:H57"/>
    <mergeCell ref="I57:J57"/>
    <mergeCell ref="K57:L57"/>
    <mergeCell ref="M57:O57"/>
    <mergeCell ref="P57:S57"/>
    <mergeCell ref="T57:U57"/>
    <mergeCell ref="A56:H56"/>
    <mergeCell ref="I56:J56"/>
    <mergeCell ref="K56:L56"/>
    <mergeCell ref="M56:O56"/>
    <mergeCell ref="P56:S56"/>
    <mergeCell ref="T56:U56"/>
    <mergeCell ref="A55:H55"/>
    <mergeCell ref="I55:J55"/>
    <mergeCell ref="K55:L55"/>
    <mergeCell ref="M55:O55"/>
    <mergeCell ref="P55:S55"/>
    <mergeCell ref="T55:U55"/>
    <mergeCell ref="A54:H54"/>
    <mergeCell ref="I54:J54"/>
    <mergeCell ref="K54:L54"/>
    <mergeCell ref="M54:O54"/>
    <mergeCell ref="P54:S54"/>
    <mergeCell ref="T54:U54"/>
    <mergeCell ref="A53:H53"/>
    <mergeCell ref="I53:J53"/>
    <mergeCell ref="K53:L53"/>
    <mergeCell ref="M53:O53"/>
    <mergeCell ref="P53:S53"/>
    <mergeCell ref="T53:U53"/>
    <mergeCell ref="A52:H52"/>
    <mergeCell ref="I52:J52"/>
    <mergeCell ref="K52:L52"/>
    <mergeCell ref="M52:O52"/>
    <mergeCell ref="P52:S52"/>
    <mergeCell ref="T52:U52"/>
    <mergeCell ref="A51:H51"/>
    <mergeCell ref="I51:J51"/>
    <mergeCell ref="K51:L51"/>
    <mergeCell ref="M51:O51"/>
    <mergeCell ref="P51:S51"/>
    <mergeCell ref="T51:U51"/>
    <mergeCell ref="A50:H50"/>
    <mergeCell ref="I50:J50"/>
    <mergeCell ref="K50:L50"/>
    <mergeCell ref="M50:O50"/>
    <mergeCell ref="P50:S50"/>
    <mergeCell ref="T50:U50"/>
    <mergeCell ref="A49:H49"/>
    <mergeCell ref="I49:J49"/>
    <mergeCell ref="K49:L49"/>
    <mergeCell ref="M49:O49"/>
    <mergeCell ref="P49:S49"/>
    <mergeCell ref="T49:U49"/>
    <mergeCell ref="A48:H48"/>
    <mergeCell ref="I48:J48"/>
    <mergeCell ref="K48:L48"/>
    <mergeCell ref="M48:O48"/>
    <mergeCell ref="P48:S48"/>
    <mergeCell ref="T48:U48"/>
    <mergeCell ref="A47:H47"/>
    <mergeCell ref="I47:J47"/>
    <mergeCell ref="K47:L47"/>
    <mergeCell ref="M47:O47"/>
    <mergeCell ref="P47:S47"/>
    <mergeCell ref="T47:U47"/>
    <mergeCell ref="A46:H46"/>
    <mergeCell ref="I46:J46"/>
    <mergeCell ref="K46:L46"/>
    <mergeCell ref="M46:O46"/>
    <mergeCell ref="P46:S46"/>
    <mergeCell ref="T46:U46"/>
    <mergeCell ref="A45:H45"/>
    <mergeCell ref="I45:J45"/>
    <mergeCell ref="K45:L45"/>
    <mergeCell ref="M45:O45"/>
    <mergeCell ref="P45:S45"/>
    <mergeCell ref="T45:U45"/>
    <mergeCell ref="A44:H44"/>
    <mergeCell ref="I44:J44"/>
    <mergeCell ref="K44:L44"/>
    <mergeCell ref="M44:O44"/>
    <mergeCell ref="P44:S44"/>
    <mergeCell ref="T44:U44"/>
    <mergeCell ref="A43:H43"/>
    <mergeCell ref="I43:J43"/>
    <mergeCell ref="K43:L43"/>
    <mergeCell ref="M43:O43"/>
    <mergeCell ref="P43:S43"/>
    <mergeCell ref="T43:U43"/>
    <mergeCell ref="A42:H42"/>
    <mergeCell ref="I42:J42"/>
    <mergeCell ref="K42:L42"/>
    <mergeCell ref="M42:O42"/>
    <mergeCell ref="P42:S42"/>
    <mergeCell ref="T42:U42"/>
    <mergeCell ref="A41:H41"/>
    <mergeCell ref="I41:J41"/>
    <mergeCell ref="K41:L41"/>
    <mergeCell ref="M41:O41"/>
    <mergeCell ref="P41:S41"/>
    <mergeCell ref="T41:U41"/>
    <mergeCell ref="A40:H40"/>
    <mergeCell ref="I40:J40"/>
    <mergeCell ref="K40:L40"/>
    <mergeCell ref="M40:O40"/>
    <mergeCell ref="P40:S40"/>
    <mergeCell ref="T40:U40"/>
    <mergeCell ref="A39:H39"/>
    <mergeCell ref="I39:J39"/>
    <mergeCell ref="K39:L39"/>
    <mergeCell ref="M39:O39"/>
    <mergeCell ref="P39:S39"/>
    <mergeCell ref="T39:U39"/>
    <mergeCell ref="A38:H38"/>
    <mergeCell ref="I38:J38"/>
    <mergeCell ref="K38:L38"/>
    <mergeCell ref="M38:O38"/>
    <mergeCell ref="P38:S38"/>
    <mergeCell ref="T38:U38"/>
    <mergeCell ref="A37:H37"/>
    <mergeCell ref="I37:J37"/>
    <mergeCell ref="K37:L37"/>
    <mergeCell ref="M37:O37"/>
    <mergeCell ref="P37:S37"/>
    <mergeCell ref="T37:U37"/>
    <mergeCell ref="A36:H36"/>
    <mergeCell ref="I36:J36"/>
    <mergeCell ref="K36:L36"/>
    <mergeCell ref="M36:O36"/>
    <mergeCell ref="P36:S36"/>
    <mergeCell ref="T36:U36"/>
    <mergeCell ref="A35:H35"/>
    <mergeCell ref="I35:J35"/>
    <mergeCell ref="K35:L35"/>
    <mergeCell ref="M35:O35"/>
    <mergeCell ref="P35:S35"/>
    <mergeCell ref="T35:U35"/>
    <mergeCell ref="A34:H34"/>
    <mergeCell ref="I34:J34"/>
    <mergeCell ref="K34:L34"/>
    <mergeCell ref="M34:O34"/>
    <mergeCell ref="P34:S34"/>
    <mergeCell ref="T34:U34"/>
    <mergeCell ref="A33:H33"/>
    <mergeCell ref="I33:J33"/>
    <mergeCell ref="K33:L33"/>
    <mergeCell ref="M33:O33"/>
    <mergeCell ref="P33:S33"/>
    <mergeCell ref="T33:U33"/>
    <mergeCell ref="A32:H32"/>
    <mergeCell ref="I32:J32"/>
    <mergeCell ref="K32:L32"/>
    <mergeCell ref="M32:O32"/>
    <mergeCell ref="P32:S32"/>
    <mergeCell ref="T32:U32"/>
    <mergeCell ref="A29:U29"/>
    <mergeCell ref="A30:U30"/>
    <mergeCell ref="A31:H31"/>
    <mergeCell ref="I31:J31"/>
    <mergeCell ref="K31:L31"/>
    <mergeCell ref="M31:O31"/>
    <mergeCell ref="P31:S31"/>
    <mergeCell ref="T31:U31"/>
    <mergeCell ref="A28:H28"/>
    <mergeCell ref="I28:J28"/>
    <mergeCell ref="K28:L28"/>
    <mergeCell ref="M28:O28"/>
    <mergeCell ref="P28:S28"/>
    <mergeCell ref="T28:U28"/>
    <mergeCell ref="A27:H27"/>
    <mergeCell ref="I27:J27"/>
    <mergeCell ref="K27:L27"/>
    <mergeCell ref="M27:O27"/>
    <mergeCell ref="P27:S27"/>
    <mergeCell ref="T27:U27"/>
    <mergeCell ref="A26:H26"/>
    <mergeCell ref="I26:J26"/>
    <mergeCell ref="K26:L26"/>
    <mergeCell ref="M26:O26"/>
    <mergeCell ref="P26:S26"/>
    <mergeCell ref="T26:U26"/>
    <mergeCell ref="A25:H25"/>
    <mergeCell ref="I25:J25"/>
    <mergeCell ref="K25:L25"/>
    <mergeCell ref="M25:O25"/>
    <mergeCell ref="P25:S25"/>
    <mergeCell ref="T25:U25"/>
    <mergeCell ref="A24:H24"/>
    <mergeCell ref="I24:J24"/>
    <mergeCell ref="K24:L24"/>
    <mergeCell ref="M24:O24"/>
    <mergeCell ref="P24:S24"/>
    <mergeCell ref="T24:U24"/>
    <mergeCell ref="A23:H23"/>
    <mergeCell ref="I23:J23"/>
    <mergeCell ref="K23:L23"/>
    <mergeCell ref="M23:O23"/>
    <mergeCell ref="P23:S23"/>
    <mergeCell ref="T23:U23"/>
    <mergeCell ref="A22:H22"/>
    <mergeCell ref="I22:J22"/>
    <mergeCell ref="K22:L22"/>
    <mergeCell ref="M22:O22"/>
    <mergeCell ref="P22:S22"/>
    <mergeCell ref="T22:U22"/>
    <mergeCell ref="A21:H21"/>
    <mergeCell ref="I21:J21"/>
    <mergeCell ref="K21:L21"/>
    <mergeCell ref="M21:O21"/>
    <mergeCell ref="P21:S21"/>
    <mergeCell ref="T21:U21"/>
    <mergeCell ref="A20:H20"/>
    <mergeCell ref="I20:J20"/>
    <mergeCell ref="K20:L20"/>
    <mergeCell ref="M20:O20"/>
    <mergeCell ref="P20:S20"/>
    <mergeCell ref="T20:U20"/>
    <mergeCell ref="A19:H19"/>
    <mergeCell ref="I19:J19"/>
    <mergeCell ref="K19:L19"/>
    <mergeCell ref="M19:O19"/>
    <mergeCell ref="P19:S19"/>
    <mergeCell ref="T19:U19"/>
    <mergeCell ref="A18:H18"/>
    <mergeCell ref="I18:J18"/>
    <mergeCell ref="K18:L18"/>
    <mergeCell ref="M18:O18"/>
    <mergeCell ref="P18:S18"/>
    <mergeCell ref="T18:U18"/>
    <mergeCell ref="A17:H17"/>
    <mergeCell ref="I17:J17"/>
    <mergeCell ref="K17:L17"/>
    <mergeCell ref="M17:O17"/>
    <mergeCell ref="P17:S17"/>
    <mergeCell ref="T17:U17"/>
    <mergeCell ref="A16:H16"/>
    <mergeCell ref="I16:J16"/>
    <mergeCell ref="K16:L16"/>
    <mergeCell ref="M16:O16"/>
    <mergeCell ref="P16:S16"/>
    <mergeCell ref="T16:U16"/>
    <mergeCell ref="A15:H15"/>
    <mergeCell ref="I15:J15"/>
    <mergeCell ref="K15:L15"/>
    <mergeCell ref="M15:O15"/>
    <mergeCell ref="P15:S15"/>
    <mergeCell ref="T15:U15"/>
    <mergeCell ref="A14:H14"/>
    <mergeCell ref="I14:J14"/>
    <mergeCell ref="K14:L14"/>
    <mergeCell ref="M14:O14"/>
    <mergeCell ref="P14:S14"/>
    <mergeCell ref="T14:U14"/>
    <mergeCell ref="A13:H13"/>
    <mergeCell ref="I13:J13"/>
    <mergeCell ref="K13:L13"/>
    <mergeCell ref="M13:O13"/>
    <mergeCell ref="P13:S13"/>
    <mergeCell ref="T13:U13"/>
    <mergeCell ref="A12:H12"/>
    <mergeCell ref="I12:J12"/>
    <mergeCell ref="K12:L12"/>
    <mergeCell ref="M12:O12"/>
    <mergeCell ref="P12:S12"/>
    <mergeCell ref="T12:U12"/>
    <mergeCell ref="A11:H11"/>
    <mergeCell ref="I11:J11"/>
    <mergeCell ref="K11:L11"/>
    <mergeCell ref="M11:O11"/>
    <mergeCell ref="P11:S11"/>
    <mergeCell ref="T11:U11"/>
    <mergeCell ref="A9:U9"/>
    <mergeCell ref="A10:H10"/>
    <mergeCell ref="I10:J10"/>
    <mergeCell ref="K10:L10"/>
    <mergeCell ref="M10:O10"/>
    <mergeCell ref="P10:S10"/>
    <mergeCell ref="T10:U10"/>
    <mergeCell ref="A6:D6"/>
    <mergeCell ref="E6:Q6"/>
    <mergeCell ref="R6:T6"/>
    <mergeCell ref="B7:T7"/>
    <mergeCell ref="A8:B8"/>
    <mergeCell ref="C8:P8"/>
    <mergeCell ref="Q8:T8"/>
    <mergeCell ref="A1:T1"/>
    <mergeCell ref="A2:T2"/>
    <mergeCell ref="A3:R3"/>
    <mergeCell ref="S3:T3"/>
    <mergeCell ref="A4:C5"/>
    <mergeCell ref="D4:Q5"/>
    <mergeCell ref="R4:T4"/>
    <mergeCell ref="R5:T5"/>
  </mergeCells>
  <printOptions/>
  <pageMargins left="0.3937007874015748" right="0.3937007874015748" top="1.1811023622047245" bottom="0.3937007874015748" header="0" footer="0"/>
  <pageSetup horizontalDpi="600" verticalDpi="600" orientation="landscape" paperSize="9" r:id="rId1"/>
  <rowBreaks count="2" manualBreakCount="2">
    <brk id="29" max="255" man="1"/>
    <brk id="74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2016-04-07T06:22:09Z</cp:lastPrinted>
  <dcterms:created xsi:type="dcterms:W3CDTF">2016-04-07T06:24:18Z</dcterms:created>
  <dcterms:modified xsi:type="dcterms:W3CDTF">2016-04-07T06:24:18Z</dcterms:modified>
  <cp:category/>
  <cp:version/>
  <cp:contentType/>
  <cp:contentStatus/>
</cp:coreProperties>
</file>